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Árbol del BIEE\ENOE Nueva Serie\T2 Matriz Hussmans\Archivos comprimidos\"/>
    </mc:Choice>
  </mc:AlternateContent>
  <xr:revisionPtr revIDLastSave="0" documentId="13_ncr:1_{52104587-6AE4-47C1-B865-93E4D5BD4790}" xr6:coauthVersionLast="47" xr6:coauthVersionMax="47" xr10:uidLastSave="{00000000-0000-0000-0000-000000000000}"/>
  <bookViews>
    <workbookView xWindow="-120" yWindow="-120" windowWidth="29040" windowHeight="15720" tabRatio="548" xr2:uid="{00000000-000D-0000-FFFF-FFFF00000000}"/>
  </bookViews>
  <sheets>
    <sheet name="001 Cozumel" sheetId="7" r:id="rId1"/>
    <sheet name="002 Felipe Carrillo Puerto" sheetId="8" r:id="rId2"/>
    <sheet name="003 Isla Mujeres" sheetId="9" r:id="rId3"/>
    <sheet name="004 Othón P. Blanco" sheetId="12" r:id="rId4"/>
    <sheet name="005 Benito Juárez" sheetId="6" r:id="rId5"/>
    <sheet name="006 José María Morelos" sheetId="10" r:id="rId6"/>
    <sheet name="007 Lázaro Cárdenas" sheetId="11" r:id="rId7"/>
    <sheet name="008 Playa del Carmen" sheetId="14" r:id="rId8"/>
    <sheet name="009 Tulum" sheetId="15" r:id="rId9"/>
    <sheet name="010 Bacalar" sheetId="16" r:id="rId10"/>
    <sheet name="011 Puerto Morelos" sheetId="17" r:id="rId11"/>
    <sheet name="Quintana Roo" sheetId="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44" i="4" l="1"/>
  <c r="AP43" i="4"/>
  <c r="AQ43" i="4"/>
  <c r="AR43" i="4"/>
  <c r="AP32" i="4"/>
  <c r="AP31" i="4"/>
  <c r="AQ31" i="4"/>
  <c r="AR31" i="4"/>
  <c r="AP20" i="4"/>
  <c r="AP19" i="4"/>
  <c r="AQ19" i="4"/>
  <c r="AR19" i="4"/>
  <c r="AA44" i="4"/>
  <c r="AA43" i="4"/>
  <c r="AB43" i="4"/>
  <c r="AC43" i="4"/>
  <c r="AA32" i="4"/>
  <c r="AA31" i="4"/>
  <c r="AB31" i="4"/>
  <c r="AC31" i="4"/>
  <c r="AA20" i="4"/>
  <c r="AA19" i="4"/>
  <c r="AB19" i="4"/>
  <c r="AC19" i="4"/>
  <c r="L44" i="4"/>
  <c r="L43" i="4"/>
  <c r="M43" i="4"/>
  <c r="N43" i="4"/>
  <c r="L32" i="4"/>
  <c r="L31" i="4"/>
  <c r="M31" i="4"/>
  <c r="N31" i="4"/>
  <c r="L20" i="4"/>
  <c r="L19" i="4"/>
  <c r="N19" i="4" s="1"/>
  <c r="M19" i="4"/>
  <c r="AP44" i="17"/>
  <c r="AP43" i="17"/>
  <c r="AQ43" i="17"/>
  <c r="AR43" i="17"/>
  <c r="AP32" i="17"/>
  <c r="AP31" i="17"/>
  <c r="AQ31" i="17"/>
  <c r="AR31" i="17"/>
  <c r="AP20" i="17"/>
  <c r="AP19" i="17"/>
  <c r="AQ19" i="17"/>
  <c r="AR19" i="17"/>
  <c r="AA44" i="17"/>
  <c r="AA43" i="17"/>
  <c r="AB43" i="17"/>
  <c r="AC43" i="17"/>
  <c r="AA32" i="17"/>
  <c r="AA31" i="17"/>
  <c r="AB31" i="17"/>
  <c r="AC31" i="17"/>
  <c r="AA20" i="17"/>
  <c r="AA19" i="17"/>
  <c r="AB19" i="17"/>
  <c r="AC19" i="17"/>
  <c r="L44" i="17"/>
  <c r="L43" i="17"/>
  <c r="M43" i="17"/>
  <c r="N43" i="17"/>
  <c r="L32" i="17"/>
  <c r="L31" i="17"/>
  <c r="M31" i="17"/>
  <c r="N31" i="17"/>
  <c r="L20" i="17"/>
  <c r="L19" i="17"/>
  <c r="M19" i="17"/>
  <c r="N19" i="17"/>
  <c r="AP44" i="16"/>
  <c r="AP43" i="16"/>
  <c r="AQ43" i="16"/>
  <c r="AR43" i="16"/>
  <c r="AP32" i="16"/>
  <c r="AP31" i="16"/>
  <c r="AQ31" i="16"/>
  <c r="AR31" i="16"/>
  <c r="AP20" i="16"/>
  <c r="AP19" i="16"/>
  <c r="AQ19" i="16"/>
  <c r="AR19" i="16"/>
  <c r="AA44" i="16"/>
  <c r="AA43" i="16"/>
  <c r="AB43" i="16"/>
  <c r="AC43" i="16"/>
  <c r="AA32" i="16"/>
  <c r="AC31" i="16"/>
  <c r="AA20" i="16"/>
  <c r="AA19" i="16"/>
  <c r="AB19" i="16"/>
  <c r="AC19" i="16"/>
  <c r="L44" i="16"/>
  <c r="L43" i="16"/>
  <c r="M43" i="16"/>
  <c r="N43" i="16"/>
  <c r="L32" i="16"/>
  <c r="L31" i="16"/>
  <c r="M31" i="16"/>
  <c r="N31" i="16"/>
  <c r="L20" i="16"/>
  <c r="L19" i="16"/>
  <c r="M19" i="16"/>
  <c r="N19" i="16"/>
  <c r="AP44" i="15"/>
  <c r="AP43" i="15"/>
  <c r="AQ43" i="15"/>
  <c r="AR43" i="15"/>
  <c r="AP32" i="15"/>
  <c r="AP31" i="15"/>
  <c r="AQ31" i="15"/>
  <c r="AR31" i="15"/>
  <c r="AP20" i="15"/>
  <c r="AP19" i="15"/>
  <c r="AQ19" i="15"/>
  <c r="AR19" i="15"/>
  <c r="AA44" i="15"/>
  <c r="AA43" i="15"/>
  <c r="AB43" i="15"/>
  <c r="AC43" i="15"/>
  <c r="AA32" i="15"/>
  <c r="AA31" i="15"/>
  <c r="AB31" i="15"/>
  <c r="AC31" i="15"/>
  <c r="AA20" i="15"/>
  <c r="AA19" i="15"/>
  <c r="AB19" i="15"/>
  <c r="AC19" i="15"/>
  <c r="L44" i="15"/>
  <c r="L43" i="15"/>
  <c r="M43" i="15"/>
  <c r="N43" i="15"/>
  <c r="L32" i="15"/>
  <c r="L31" i="15"/>
  <c r="M31" i="15"/>
  <c r="N31" i="15"/>
  <c r="L20" i="15"/>
  <c r="L19" i="15"/>
  <c r="N19" i="15" s="1"/>
  <c r="M19" i="15"/>
  <c r="AP44" i="14"/>
  <c r="AP43" i="14"/>
  <c r="AQ43" i="14"/>
  <c r="AR43" i="14"/>
  <c r="AP32" i="14"/>
  <c r="AP31" i="14"/>
  <c r="AQ31" i="14"/>
  <c r="AR31" i="14"/>
  <c r="AP20" i="14"/>
  <c r="AP19" i="14"/>
  <c r="AQ19" i="14"/>
  <c r="AR19" i="14"/>
  <c r="AA44" i="14"/>
  <c r="AA43" i="14"/>
  <c r="AB43" i="14"/>
  <c r="AC43" i="14" s="1"/>
  <c r="AA32" i="14"/>
  <c r="AA31" i="14"/>
  <c r="AB31" i="14"/>
  <c r="AC31" i="14"/>
  <c r="AA20" i="14"/>
  <c r="AA19" i="14"/>
  <c r="AB19" i="14"/>
  <c r="AC19" i="14"/>
  <c r="L44" i="14"/>
  <c r="L43" i="14"/>
  <c r="M43" i="14"/>
  <c r="N43" i="14"/>
  <c r="L32" i="14"/>
  <c r="L31" i="14"/>
  <c r="M31" i="14"/>
  <c r="N31" i="14"/>
  <c r="L20" i="14"/>
  <c r="L19" i="14"/>
  <c r="M19" i="14"/>
  <c r="N19" i="14"/>
  <c r="AP44" i="11"/>
  <c r="AP43" i="11"/>
  <c r="AQ43" i="11"/>
  <c r="AR43" i="11"/>
  <c r="AP32" i="11"/>
  <c r="AP31" i="11"/>
  <c r="AQ31" i="11"/>
  <c r="AR31" i="11"/>
  <c r="AP20" i="11"/>
  <c r="AP19" i="11"/>
  <c r="AQ19" i="11"/>
  <c r="AR19" i="11"/>
  <c r="AA44" i="11"/>
  <c r="AA43" i="11"/>
  <c r="AB43" i="11"/>
  <c r="AC43" i="11"/>
  <c r="AA32" i="11"/>
  <c r="AA31" i="11"/>
  <c r="AB31" i="11"/>
  <c r="AC31" i="11"/>
  <c r="AA20" i="11"/>
  <c r="AA19" i="11"/>
  <c r="AB19" i="11"/>
  <c r="AC19" i="11" s="1"/>
  <c r="L44" i="11"/>
  <c r="L43" i="11"/>
  <c r="M43" i="11"/>
  <c r="N43" i="11"/>
  <c r="L32" i="11"/>
  <c r="L31" i="11"/>
  <c r="M31" i="11"/>
  <c r="N31" i="11"/>
  <c r="L20" i="11"/>
  <c r="L19" i="11"/>
  <c r="M19" i="11"/>
  <c r="N19" i="11"/>
  <c r="AP44" i="10"/>
  <c r="AP43" i="10"/>
  <c r="AQ43" i="10"/>
  <c r="AR43" i="10"/>
  <c r="AP32" i="10"/>
  <c r="AP31" i="10"/>
  <c r="AQ31" i="10"/>
  <c r="AR31" i="10"/>
  <c r="AP20" i="10"/>
  <c r="AP19" i="10"/>
  <c r="AQ19" i="10"/>
  <c r="AR19" i="10"/>
  <c r="AA44" i="10"/>
  <c r="AA43" i="10"/>
  <c r="AB43" i="10"/>
  <c r="AC43" i="10"/>
  <c r="AA32" i="10"/>
  <c r="AA31" i="10"/>
  <c r="AB31" i="10"/>
  <c r="AC31" i="10"/>
  <c r="AA20" i="10"/>
  <c r="AA19" i="10"/>
  <c r="AB19" i="10"/>
  <c r="AC19" i="10"/>
  <c r="L44" i="10"/>
  <c r="L43" i="10"/>
  <c r="M43" i="10"/>
  <c r="N43" i="10"/>
  <c r="L32" i="10"/>
  <c r="L31" i="10"/>
  <c r="M31" i="10"/>
  <c r="N31" i="10"/>
  <c r="L20" i="10"/>
  <c r="L19" i="10"/>
  <c r="M19" i="10"/>
  <c r="N19" i="10"/>
  <c r="AP44" i="6"/>
  <c r="AP43" i="6"/>
  <c r="AQ43" i="6"/>
  <c r="AR43" i="6"/>
  <c r="AP32" i="6"/>
  <c r="AP31" i="6"/>
  <c r="AQ31" i="6"/>
  <c r="AR31" i="6"/>
  <c r="AP20" i="6"/>
  <c r="AP19" i="6"/>
  <c r="AQ19" i="6"/>
  <c r="AR19" i="6"/>
  <c r="AA44" i="6"/>
  <c r="AA43" i="6"/>
  <c r="AB43" i="6"/>
  <c r="AC43" i="6"/>
  <c r="AA32" i="6"/>
  <c r="AA31" i="6"/>
  <c r="AB31" i="6"/>
  <c r="AC31" i="6"/>
  <c r="AA20" i="6"/>
  <c r="AA19" i="6"/>
  <c r="AB19" i="6"/>
  <c r="AC19" i="6"/>
  <c r="L44" i="6"/>
  <c r="L43" i="6"/>
  <c r="M43" i="6"/>
  <c r="N43" i="6"/>
  <c r="L32" i="6"/>
  <c r="L31" i="6"/>
  <c r="M31" i="6"/>
  <c r="N31" i="6"/>
  <c r="L20" i="6"/>
  <c r="L19" i="6"/>
  <c r="M19" i="6"/>
  <c r="N19" i="6" s="1"/>
  <c r="AP44" i="12"/>
  <c r="AP43" i="12"/>
  <c r="AQ43" i="12"/>
  <c r="AR43" i="12"/>
  <c r="AP32" i="12"/>
  <c r="AP31" i="12"/>
  <c r="AQ31" i="12"/>
  <c r="AR31" i="12"/>
  <c r="AP20" i="12"/>
  <c r="AP19" i="12"/>
  <c r="AQ19" i="12"/>
  <c r="AR19" i="12"/>
  <c r="AA44" i="12"/>
  <c r="AA43" i="12"/>
  <c r="AB43" i="12"/>
  <c r="AC43" i="12"/>
  <c r="AA32" i="12"/>
  <c r="AA31" i="12"/>
  <c r="AB31" i="12"/>
  <c r="AC31" i="12"/>
  <c r="AA20" i="12"/>
  <c r="AA19" i="12"/>
  <c r="AB19" i="12"/>
  <c r="AC19" i="12"/>
  <c r="L44" i="12"/>
  <c r="L43" i="12"/>
  <c r="M43" i="12"/>
  <c r="N43" i="12"/>
  <c r="L32" i="12"/>
  <c r="L31" i="12"/>
  <c r="M31" i="12"/>
  <c r="N31" i="12" s="1"/>
  <c r="L20" i="12"/>
  <c r="L19" i="12"/>
  <c r="N19" i="12" s="1"/>
  <c r="M19" i="12"/>
  <c r="AP44" i="9"/>
  <c r="AP43" i="9"/>
  <c r="AQ43" i="9"/>
  <c r="AR43" i="9"/>
  <c r="AP32" i="9"/>
  <c r="AP31" i="9"/>
  <c r="AQ31" i="9"/>
  <c r="AR31" i="9"/>
  <c r="AP20" i="9"/>
  <c r="AP19" i="9"/>
  <c r="AQ19" i="9"/>
  <c r="AR19" i="9"/>
  <c r="AA44" i="9"/>
  <c r="AA43" i="9"/>
  <c r="AC43" i="9" s="1"/>
  <c r="AB43" i="9"/>
  <c r="AA32" i="9"/>
  <c r="AA31" i="9"/>
  <c r="AB31" i="9"/>
  <c r="AC31" i="9"/>
  <c r="AA20" i="9"/>
  <c r="AA19" i="9"/>
  <c r="AB19" i="9"/>
  <c r="AC19" i="9"/>
  <c r="L44" i="9"/>
  <c r="L43" i="9"/>
  <c r="M43" i="9"/>
  <c r="N43" i="9"/>
  <c r="L32" i="9"/>
  <c r="L31" i="9"/>
  <c r="M31" i="9"/>
  <c r="N31" i="9"/>
  <c r="L20" i="9"/>
  <c r="L19" i="9"/>
  <c r="M19" i="9"/>
  <c r="N19" i="9" s="1"/>
  <c r="AP44" i="8"/>
  <c r="AP43" i="8"/>
  <c r="AQ43" i="8"/>
  <c r="AR43" i="8"/>
  <c r="AP32" i="8"/>
  <c r="AP31" i="8"/>
  <c r="AQ31" i="8"/>
  <c r="AR31" i="8"/>
  <c r="AP20" i="8"/>
  <c r="AP19" i="8"/>
  <c r="AQ19" i="8"/>
  <c r="AR19" i="8"/>
  <c r="AA44" i="8"/>
  <c r="AA43" i="8"/>
  <c r="AB43" i="8"/>
  <c r="AC43" i="8"/>
  <c r="AA32" i="8"/>
  <c r="AA31" i="8"/>
  <c r="AB31" i="8"/>
  <c r="AC31" i="8"/>
  <c r="AA20" i="8"/>
  <c r="AA19" i="8"/>
  <c r="AB19" i="8"/>
  <c r="AC19" i="8" s="1"/>
  <c r="L44" i="8"/>
  <c r="L43" i="8"/>
  <c r="M43" i="8"/>
  <c r="N43" i="8"/>
  <c r="L32" i="8"/>
  <c r="L31" i="8"/>
  <c r="M31" i="8"/>
  <c r="N31" i="8" s="1"/>
  <c r="L20" i="8"/>
  <c r="L19" i="8"/>
  <c r="M19" i="8"/>
  <c r="N19" i="8" s="1"/>
  <c r="AP44" i="7"/>
  <c r="AP43" i="7"/>
  <c r="AQ43" i="7"/>
  <c r="AR43" i="7"/>
  <c r="AP32" i="7"/>
  <c r="AP31" i="7"/>
  <c r="AQ31" i="7"/>
  <c r="AR31" i="7"/>
  <c r="AP20" i="7"/>
  <c r="AP19" i="7"/>
  <c r="AQ19" i="7"/>
  <c r="AR19" i="7"/>
  <c r="AA44" i="7"/>
  <c r="AA43" i="7"/>
  <c r="AC43" i="7" s="1"/>
  <c r="AB43" i="7"/>
  <c r="AA32" i="7"/>
  <c r="AA31" i="7"/>
  <c r="AC31" i="7" s="1"/>
  <c r="AB31" i="7"/>
  <c r="AA20" i="7"/>
  <c r="AA19" i="7"/>
  <c r="AB19" i="7"/>
  <c r="AC19" i="7"/>
  <c r="L44" i="7"/>
  <c r="L43" i="7"/>
  <c r="M43" i="7"/>
  <c r="N43" i="7"/>
  <c r="L32" i="7"/>
  <c r="L31" i="7"/>
  <c r="N31" i="7" s="1"/>
  <c r="M31" i="7"/>
  <c r="L20" i="7"/>
  <c r="L19" i="7"/>
  <c r="N19" i="7" s="1"/>
  <c r="M19" i="7"/>
  <c r="L39" i="7"/>
  <c r="L15" i="7"/>
  <c r="M15" i="7"/>
  <c r="L16" i="7"/>
  <c r="M16" i="7"/>
  <c r="L17" i="7"/>
  <c r="M17" i="7"/>
  <c r="L18" i="7"/>
  <c r="M18" i="7"/>
  <c r="L27" i="7"/>
  <c r="M27" i="7"/>
  <c r="L28" i="7"/>
  <c r="M28" i="7"/>
  <c r="L29" i="7"/>
  <c r="M29" i="7"/>
  <c r="L30" i="7"/>
  <c r="M30" i="7"/>
  <c r="M39" i="7"/>
  <c r="L40" i="7"/>
  <c r="M40" i="7"/>
  <c r="L41" i="7"/>
  <c r="M41" i="7"/>
  <c r="L42" i="7"/>
  <c r="M42" i="7"/>
  <c r="L15" i="8"/>
  <c r="M15" i="8"/>
  <c r="L16" i="8"/>
  <c r="M16" i="8"/>
  <c r="L17" i="8"/>
  <c r="M17" i="8"/>
  <c r="L18" i="8"/>
  <c r="M18" i="8"/>
  <c r="Y44" i="17"/>
  <c r="W44" i="17"/>
  <c r="U44" i="17"/>
  <c r="S44" i="17"/>
  <c r="Q44" i="17"/>
  <c r="J44" i="17"/>
  <c r="H44" i="17"/>
  <c r="F44" i="17"/>
  <c r="D44" i="17"/>
  <c r="B44" i="17"/>
  <c r="AO43" i="17"/>
  <c r="AN43" i="17"/>
  <c r="AM43" i="17"/>
  <c r="AL43" i="17"/>
  <c r="AK43" i="17"/>
  <c r="AJ43" i="17"/>
  <c r="AI43" i="17"/>
  <c r="AH43" i="17"/>
  <c r="AG43" i="17"/>
  <c r="AF43" i="17"/>
  <c r="AO42" i="17"/>
  <c r="AN42" i="17"/>
  <c r="AM42" i="17"/>
  <c r="AL42" i="17"/>
  <c r="AK42" i="17"/>
  <c r="AJ42" i="17"/>
  <c r="AI42" i="17"/>
  <c r="AH42" i="17"/>
  <c r="AG42" i="17"/>
  <c r="AF42" i="17"/>
  <c r="AB42" i="17"/>
  <c r="AA42" i="17"/>
  <c r="M42" i="17"/>
  <c r="L42" i="17"/>
  <c r="AO41" i="17"/>
  <c r="AN41" i="17"/>
  <c r="AM41" i="17"/>
  <c r="AL41" i="17"/>
  <c r="AK41" i="17"/>
  <c r="AJ41" i="17"/>
  <c r="AI41" i="17"/>
  <c r="AH41" i="17"/>
  <c r="AG41" i="17"/>
  <c r="AF41" i="17"/>
  <c r="AB41" i="17"/>
  <c r="AA41" i="17"/>
  <c r="M41" i="17"/>
  <c r="L41" i="17"/>
  <c r="AO40" i="17"/>
  <c r="AN40" i="17"/>
  <c r="AM40" i="17"/>
  <c r="AL40" i="17"/>
  <c r="AK40" i="17"/>
  <c r="AJ40" i="17"/>
  <c r="AI40" i="17"/>
  <c r="AH40" i="17"/>
  <c r="AG40" i="17"/>
  <c r="AF40" i="17"/>
  <c r="AB40" i="17"/>
  <c r="AA40" i="17"/>
  <c r="M40" i="17"/>
  <c r="L40" i="17"/>
  <c r="AO39" i="17"/>
  <c r="AN39" i="17"/>
  <c r="AM39" i="17"/>
  <c r="AL39" i="17"/>
  <c r="AK39" i="17"/>
  <c r="AJ39" i="17"/>
  <c r="AI39" i="17"/>
  <c r="AH39" i="17"/>
  <c r="AG39" i="17"/>
  <c r="AF39" i="17"/>
  <c r="AB39" i="17"/>
  <c r="AA39" i="17"/>
  <c r="M39" i="17"/>
  <c r="L39" i="17"/>
  <c r="Y32" i="17"/>
  <c r="W32" i="17"/>
  <c r="U32" i="17"/>
  <c r="S32" i="17"/>
  <c r="Q32" i="17"/>
  <c r="J32" i="17"/>
  <c r="H32" i="17"/>
  <c r="F32" i="17"/>
  <c r="D32" i="17"/>
  <c r="B32" i="17"/>
  <c r="AO31" i="17"/>
  <c r="AN31" i="17"/>
  <c r="AM31" i="17"/>
  <c r="AL31" i="17"/>
  <c r="AK31" i="17"/>
  <c r="AJ31" i="17"/>
  <c r="AI31" i="17"/>
  <c r="AH31" i="17"/>
  <c r="AG31" i="17"/>
  <c r="AF31" i="17"/>
  <c r="AO30" i="17"/>
  <c r="AN30" i="17"/>
  <c r="AM30" i="17"/>
  <c r="AL30" i="17"/>
  <c r="AK30" i="17"/>
  <c r="AJ30" i="17"/>
  <c r="AI30" i="17"/>
  <c r="AH30" i="17"/>
  <c r="AG30" i="17"/>
  <c r="AF30" i="17"/>
  <c r="AB30" i="17"/>
  <c r="AA30" i="17"/>
  <c r="AC30" i="17" s="1"/>
  <c r="M30" i="17"/>
  <c r="L30" i="17"/>
  <c r="AO29" i="17"/>
  <c r="AN29" i="17"/>
  <c r="AM29" i="17"/>
  <c r="AL29" i="17"/>
  <c r="AK29" i="17"/>
  <c r="AJ29" i="17"/>
  <c r="AI29" i="17"/>
  <c r="AH29" i="17"/>
  <c r="AG29" i="17"/>
  <c r="AF29" i="17"/>
  <c r="AB29" i="17"/>
  <c r="AA29" i="17"/>
  <c r="M29" i="17"/>
  <c r="L29" i="17"/>
  <c r="AO28" i="17"/>
  <c r="AN28" i="17"/>
  <c r="AM28" i="17"/>
  <c r="AL28" i="17"/>
  <c r="AK28" i="17"/>
  <c r="AJ28" i="17"/>
  <c r="AI28" i="17"/>
  <c r="AH28" i="17"/>
  <c r="AG28" i="17"/>
  <c r="AF28" i="17"/>
  <c r="AB28" i="17"/>
  <c r="AA28" i="17"/>
  <c r="M28" i="17"/>
  <c r="L28" i="17"/>
  <c r="AO27" i="17"/>
  <c r="AN27" i="17"/>
  <c r="AM27" i="17"/>
  <c r="AL27" i="17"/>
  <c r="AK27" i="17"/>
  <c r="AJ27" i="17"/>
  <c r="AI27" i="17"/>
  <c r="AH27" i="17"/>
  <c r="AG27" i="17"/>
  <c r="AF27" i="17"/>
  <c r="AB27" i="17"/>
  <c r="AA27" i="17"/>
  <c r="M27" i="17"/>
  <c r="L27" i="17"/>
  <c r="Y20" i="17"/>
  <c r="W20" i="17"/>
  <c r="U20" i="17"/>
  <c r="S20" i="17"/>
  <c r="Q20" i="17"/>
  <c r="J20" i="17"/>
  <c r="H20" i="17"/>
  <c r="F20" i="17"/>
  <c r="D20" i="17"/>
  <c r="B20" i="17"/>
  <c r="AO19" i="17"/>
  <c r="AN19" i="17"/>
  <c r="AM19" i="17"/>
  <c r="AL19" i="17"/>
  <c r="AK19" i="17"/>
  <c r="AJ19" i="17"/>
  <c r="AI19" i="17"/>
  <c r="AH19" i="17"/>
  <c r="AG19" i="17"/>
  <c r="AF19" i="17"/>
  <c r="AO18" i="17"/>
  <c r="AN18" i="17"/>
  <c r="AM18" i="17"/>
  <c r="AL18" i="17"/>
  <c r="AK18" i="17"/>
  <c r="AJ18" i="17"/>
  <c r="AI18" i="17"/>
  <c r="AH18" i="17"/>
  <c r="AG18" i="17"/>
  <c r="AF18" i="17"/>
  <c r="AB18" i="17"/>
  <c r="AA18" i="17"/>
  <c r="M18" i="17"/>
  <c r="L18" i="17"/>
  <c r="AO17" i="17"/>
  <c r="AN17" i="17"/>
  <c r="AM17" i="17"/>
  <c r="AL17" i="17"/>
  <c r="AK17" i="17"/>
  <c r="AJ17" i="17"/>
  <c r="AI17" i="17"/>
  <c r="AH17" i="17"/>
  <c r="AG17" i="17"/>
  <c r="AF17" i="17"/>
  <c r="AB17" i="17"/>
  <c r="AA17" i="17"/>
  <c r="M17" i="17"/>
  <c r="L17" i="17"/>
  <c r="AO16" i="17"/>
  <c r="AN16" i="17"/>
  <c r="AM16" i="17"/>
  <c r="AL16" i="17"/>
  <c r="AK16" i="17"/>
  <c r="AJ16" i="17"/>
  <c r="AI16" i="17"/>
  <c r="AH16" i="17"/>
  <c r="AG16" i="17"/>
  <c r="AF16" i="17"/>
  <c r="AB16" i="17"/>
  <c r="AA16" i="17"/>
  <c r="M16" i="17"/>
  <c r="L16" i="17"/>
  <c r="AO15" i="17"/>
  <c r="AN15" i="17"/>
  <c r="AM15" i="17"/>
  <c r="AL15" i="17"/>
  <c r="AK15" i="17"/>
  <c r="AJ15" i="17"/>
  <c r="AI15" i="17"/>
  <c r="AH15" i="17"/>
  <c r="AG15" i="17"/>
  <c r="AF15" i="17"/>
  <c r="AB15" i="17"/>
  <c r="AA15" i="17"/>
  <c r="M15" i="17"/>
  <c r="L15" i="17"/>
  <c r="Y44" i="16"/>
  <c r="W44" i="16"/>
  <c r="U44" i="16"/>
  <c r="S44" i="16"/>
  <c r="Q44" i="16"/>
  <c r="J44" i="16"/>
  <c r="H44" i="16"/>
  <c r="F44" i="16"/>
  <c r="D44" i="16"/>
  <c r="B44" i="16"/>
  <c r="AO43" i="16"/>
  <c r="AN43" i="16"/>
  <c r="AM43" i="16"/>
  <c r="AL43" i="16"/>
  <c r="AK43" i="16"/>
  <c r="AJ43" i="16"/>
  <c r="AI43" i="16"/>
  <c r="AH43" i="16"/>
  <c r="AG43" i="16"/>
  <c r="AF43" i="16"/>
  <c r="AO42" i="16"/>
  <c r="AN42" i="16"/>
  <c r="AM42" i="16"/>
  <c r="AL42" i="16"/>
  <c r="AK42" i="16"/>
  <c r="AJ42" i="16"/>
  <c r="AI42" i="16"/>
  <c r="AH42" i="16"/>
  <c r="AG42" i="16"/>
  <c r="AF42" i="16"/>
  <c r="AB42" i="16"/>
  <c r="AA42" i="16"/>
  <c r="M42" i="16"/>
  <c r="L42" i="16"/>
  <c r="AO41" i="16"/>
  <c r="AN41" i="16"/>
  <c r="AM41" i="16"/>
  <c r="AL41" i="16"/>
  <c r="AK41" i="16"/>
  <c r="AJ41" i="16"/>
  <c r="AI41" i="16"/>
  <c r="AH41" i="16"/>
  <c r="AG41" i="16"/>
  <c r="AF41" i="16"/>
  <c r="AB41" i="16"/>
  <c r="AA41" i="16"/>
  <c r="M41" i="16"/>
  <c r="L41" i="16"/>
  <c r="AO40" i="16"/>
  <c r="AN40" i="16"/>
  <c r="AM40" i="16"/>
  <c r="AL40" i="16"/>
  <c r="AK40" i="16"/>
  <c r="AJ40" i="16"/>
  <c r="AI40" i="16"/>
  <c r="AH40" i="16"/>
  <c r="AG40" i="16"/>
  <c r="AF40" i="16"/>
  <c r="AB40" i="16"/>
  <c r="AA40" i="16"/>
  <c r="M40" i="16"/>
  <c r="L40" i="16"/>
  <c r="AO39" i="16"/>
  <c r="AN39" i="16"/>
  <c r="AM39" i="16"/>
  <c r="AL39" i="16"/>
  <c r="AK39" i="16"/>
  <c r="AJ39" i="16"/>
  <c r="AI39" i="16"/>
  <c r="AH39" i="16"/>
  <c r="AG39" i="16"/>
  <c r="AF39" i="16"/>
  <c r="AB39" i="16"/>
  <c r="AA39" i="16"/>
  <c r="M39" i="16"/>
  <c r="L39" i="16"/>
  <c r="Y32" i="16"/>
  <c r="W32" i="16"/>
  <c r="U32" i="16"/>
  <c r="S32" i="16"/>
  <c r="Q32" i="16"/>
  <c r="J32" i="16"/>
  <c r="H32" i="16"/>
  <c r="F32" i="16"/>
  <c r="D32" i="16"/>
  <c r="B32" i="16"/>
  <c r="AO31" i="16"/>
  <c r="AN31" i="16"/>
  <c r="AM31" i="16"/>
  <c r="AL31" i="16"/>
  <c r="AK31" i="16"/>
  <c r="AJ31" i="16"/>
  <c r="AI31" i="16"/>
  <c r="AH31" i="16"/>
  <c r="AG31" i="16"/>
  <c r="AF31" i="16"/>
  <c r="AO30" i="16"/>
  <c r="AN30" i="16"/>
  <c r="AM30" i="16"/>
  <c r="AL30" i="16"/>
  <c r="AK30" i="16"/>
  <c r="AJ30" i="16"/>
  <c r="AI30" i="16"/>
  <c r="AH30" i="16"/>
  <c r="AG30" i="16"/>
  <c r="AF30" i="16"/>
  <c r="M30" i="16"/>
  <c r="L30" i="16"/>
  <c r="AO29" i="16"/>
  <c r="AN29" i="16"/>
  <c r="AM29" i="16"/>
  <c r="AL29" i="16"/>
  <c r="AK29" i="16"/>
  <c r="AJ29" i="16"/>
  <c r="AI29" i="16"/>
  <c r="AH29" i="16"/>
  <c r="AG29" i="16"/>
  <c r="AF29" i="16"/>
  <c r="M29" i="16"/>
  <c r="L29" i="16"/>
  <c r="AO28" i="16"/>
  <c r="AN28" i="16"/>
  <c r="AM28" i="16"/>
  <c r="AL28" i="16"/>
  <c r="AK28" i="16"/>
  <c r="AJ28" i="16"/>
  <c r="AI28" i="16"/>
  <c r="AH28" i="16"/>
  <c r="AG28" i="16"/>
  <c r="AF28" i="16"/>
  <c r="M28" i="16"/>
  <c r="L28" i="16"/>
  <c r="AO27" i="16"/>
  <c r="AN27" i="16"/>
  <c r="AM27" i="16"/>
  <c r="AL27" i="16"/>
  <c r="AK27" i="16"/>
  <c r="AJ27" i="16"/>
  <c r="AI27" i="16"/>
  <c r="AH27" i="16"/>
  <c r="AG27" i="16"/>
  <c r="AF27" i="16"/>
  <c r="M27" i="16"/>
  <c r="L27" i="16"/>
  <c r="Y20" i="16"/>
  <c r="W20" i="16"/>
  <c r="U20" i="16"/>
  <c r="S20" i="16"/>
  <c r="Q20" i="16"/>
  <c r="J20" i="16"/>
  <c r="H20" i="16"/>
  <c r="F20" i="16"/>
  <c r="D20" i="16"/>
  <c r="B20" i="16"/>
  <c r="AO19" i="16"/>
  <c r="AN19" i="16"/>
  <c r="AM19" i="16"/>
  <c r="AL19" i="16"/>
  <c r="AK19" i="16"/>
  <c r="AJ19" i="16"/>
  <c r="AI19" i="16"/>
  <c r="AH19" i="16"/>
  <c r="AG19" i="16"/>
  <c r="AF19" i="16"/>
  <c r="AO18" i="16"/>
  <c r="AN18" i="16"/>
  <c r="AM18" i="16"/>
  <c r="AL18" i="16"/>
  <c r="AK18" i="16"/>
  <c r="AJ18" i="16"/>
  <c r="AI18" i="16"/>
  <c r="AH18" i="16"/>
  <c r="AG18" i="16"/>
  <c r="AF18" i="16"/>
  <c r="AB18" i="16"/>
  <c r="AA18" i="16"/>
  <c r="M18" i="16"/>
  <c r="L18" i="16"/>
  <c r="AO17" i="16"/>
  <c r="AN17" i="16"/>
  <c r="AM17" i="16"/>
  <c r="AL17" i="16"/>
  <c r="AK17" i="16"/>
  <c r="AJ17" i="16"/>
  <c r="AI17" i="16"/>
  <c r="AH17" i="16"/>
  <c r="AG17" i="16"/>
  <c r="AF17" i="16"/>
  <c r="AB17" i="16"/>
  <c r="AA17" i="16"/>
  <c r="M17" i="16"/>
  <c r="L17" i="16"/>
  <c r="AO16" i="16"/>
  <c r="AN16" i="16"/>
  <c r="AM16" i="16"/>
  <c r="AL16" i="16"/>
  <c r="AK16" i="16"/>
  <c r="AJ16" i="16"/>
  <c r="AI16" i="16"/>
  <c r="AH16" i="16"/>
  <c r="AG16" i="16"/>
  <c r="AF16" i="16"/>
  <c r="AB16" i="16"/>
  <c r="AA16" i="16"/>
  <c r="M16" i="16"/>
  <c r="L16" i="16"/>
  <c r="AO15" i="16"/>
  <c r="AN15" i="16"/>
  <c r="AM15" i="16"/>
  <c r="AL15" i="16"/>
  <c r="AK15" i="16"/>
  <c r="AJ15" i="16"/>
  <c r="AI15" i="16"/>
  <c r="AH15" i="16"/>
  <c r="AG15" i="16"/>
  <c r="AF15" i="16"/>
  <c r="AB15" i="16"/>
  <c r="AA15" i="16"/>
  <c r="M15" i="16"/>
  <c r="L15" i="16"/>
  <c r="AF15" i="4"/>
  <c r="Q32" i="15"/>
  <c r="AP41" i="17" l="1"/>
  <c r="AQ29" i="17"/>
  <c r="AC42" i="17"/>
  <c r="AP27" i="17"/>
  <c r="AC16" i="17"/>
  <c r="AC17" i="17"/>
  <c r="AC15" i="16"/>
  <c r="AC40" i="17"/>
  <c r="AN32" i="17"/>
  <c r="AJ20" i="16"/>
  <c r="AL20" i="16"/>
  <c r="AN20" i="16"/>
  <c r="AQ41" i="16"/>
  <c r="AP40" i="16"/>
  <c r="AL32" i="16"/>
  <c r="AQ15" i="16"/>
  <c r="AP39" i="17"/>
  <c r="AP29" i="17"/>
  <c r="AJ32" i="17"/>
  <c r="AC15" i="17"/>
  <c r="AP16" i="17"/>
  <c r="AQ16" i="17"/>
  <c r="AC29" i="16"/>
  <c r="AJ44" i="17"/>
  <c r="AN44" i="17"/>
  <c r="AP18" i="17"/>
  <c r="AF20" i="17"/>
  <c r="AH20" i="17"/>
  <c r="AJ44" i="16"/>
  <c r="AC40" i="16"/>
  <c r="AC27" i="16"/>
  <c r="AQ17" i="16"/>
  <c r="AC17" i="16"/>
  <c r="AF20" i="16"/>
  <c r="N40" i="7"/>
  <c r="AQ40" i="17"/>
  <c r="AQ42" i="17"/>
  <c r="AC29" i="17"/>
  <c r="AL20" i="17"/>
  <c r="AQ40" i="16"/>
  <c r="AC41" i="16"/>
  <c r="AN44" i="16"/>
  <c r="AH44" i="16"/>
  <c r="AP29" i="16"/>
  <c r="AQ30" i="16"/>
  <c r="AH32" i="16"/>
  <c r="AC32" i="16"/>
  <c r="AQ27" i="16"/>
  <c r="AQ29" i="16"/>
  <c r="AC30" i="16"/>
  <c r="AJ32" i="16"/>
  <c r="AP17" i="16"/>
  <c r="AQ18" i="16"/>
  <c r="AC18" i="16"/>
  <c r="N15" i="17"/>
  <c r="N27" i="16"/>
  <c r="AR27" i="16" s="1"/>
  <c r="N41" i="7"/>
  <c r="N17" i="8"/>
  <c r="N15" i="8"/>
  <c r="N18" i="8"/>
  <c r="N16" i="8"/>
  <c r="N42" i="7"/>
  <c r="N39" i="7"/>
  <c r="N30" i="7"/>
  <c r="N29" i="7"/>
  <c r="N27" i="7"/>
  <c r="N28" i="7"/>
  <c r="N16" i="7"/>
  <c r="N17" i="7"/>
  <c r="N18" i="7"/>
  <c r="N15" i="7"/>
  <c r="AQ39" i="17"/>
  <c r="AQ41" i="17"/>
  <c r="AL44" i="17"/>
  <c r="AC39" i="17"/>
  <c r="AP40" i="17"/>
  <c r="AC41" i="17"/>
  <c r="AH44" i="17"/>
  <c r="AC44" i="17"/>
  <c r="AC27" i="17"/>
  <c r="AP28" i="17"/>
  <c r="AP30" i="17"/>
  <c r="AL32" i="17"/>
  <c r="AQ28" i="17"/>
  <c r="AC28" i="17"/>
  <c r="AH32" i="17"/>
  <c r="AC32" i="17"/>
  <c r="AN20" i="17"/>
  <c r="AP15" i="17"/>
  <c r="AP17" i="17"/>
  <c r="AQ18" i="17"/>
  <c r="AQ17" i="17"/>
  <c r="AC18" i="17"/>
  <c r="AJ20" i="17"/>
  <c r="AC20" i="17"/>
  <c r="AQ42" i="16"/>
  <c r="AC44" i="16"/>
  <c r="AQ39" i="16"/>
  <c r="AP41" i="16"/>
  <c r="AC42" i="16"/>
  <c r="AC39" i="16"/>
  <c r="AL44" i="16"/>
  <c r="AP28" i="16"/>
  <c r="AC28" i="16"/>
  <c r="AQ28" i="16"/>
  <c r="AP30" i="16"/>
  <c r="AN32" i="16"/>
  <c r="AP16" i="16"/>
  <c r="AQ16" i="16"/>
  <c r="AP18" i="16"/>
  <c r="AC16" i="16"/>
  <c r="AH20" i="16"/>
  <c r="AC20" i="16"/>
  <c r="N18" i="16"/>
  <c r="N39" i="17"/>
  <c r="N42" i="17"/>
  <c r="N44" i="17"/>
  <c r="N30" i="17"/>
  <c r="AR30" i="17" s="1"/>
  <c r="N32" i="17"/>
  <c r="N27" i="17"/>
  <c r="N18" i="17"/>
  <c r="N41" i="16"/>
  <c r="N39" i="16"/>
  <c r="N42" i="16"/>
  <c r="N44" i="16"/>
  <c r="N32" i="16"/>
  <c r="N30" i="16"/>
  <c r="N15" i="16"/>
  <c r="N17" i="17"/>
  <c r="N29" i="17"/>
  <c r="N41" i="17"/>
  <c r="AQ15" i="17"/>
  <c r="N16" i="17"/>
  <c r="AR16" i="17" s="1"/>
  <c r="AQ27" i="17"/>
  <c r="N28" i="17"/>
  <c r="N40" i="17"/>
  <c r="AR40" i="17" s="1"/>
  <c r="AP42" i="17"/>
  <c r="AQ30" i="17"/>
  <c r="AF32" i="17"/>
  <c r="AF44" i="17"/>
  <c r="N20" i="17"/>
  <c r="AP15" i="16"/>
  <c r="N17" i="16"/>
  <c r="AR17" i="16" s="1"/>
  <c r="AP27" i="16"/>
  <c r="N29" i="16"/>
  <c r="AP39" i="16"/>
  <c r="N16" i="16"/>
  <c r="N28" i="16"/>
  <c r="N40" i="16"/>
  <c r="AP42" i="16"/>
  <c r="AF32" i="16"/>
  <c r="AF44" i="16"/>
  <c r="N20" i="16"/>
  <c r="Y44" i="4"/>
  <c r="W44" i="4"/>
  <c r="U44" i="4"/>
  <c r="S44" i="4"/>
  <c r="Q44" i="4"/>
  <c r="J44" i="4"/>
  <c r="H44" i="4"/>
  <c r="F44" i="4"/>
  <c r="D44" i="4"/>
  <c r="B44" i="4"/>
  <c r="AO43" i="4"/>
  <c r="AN43" i="4"/>
  <c r="AM43" i="4"/>
  <c r="AL43" i="4"/>
  <c r="AK43" i="4"/>
  <c r="AJ43" i="4"/>
  <c r="AI43" i="4"/>
  <c r="AH43" i="4"/>
  <c r="AG43" i="4"/>
  <c r="AF43" i="4"/>
  <c r="AO42" i="4"/>
  <c r="AN42" i="4"/>
  <c r="AM42" i="4"/>
  <c r="AL42" i="4"/>
  <c r="AK42" i="4"/>
  <c r="AJ42" i="4"/>
  <c r="AI42" i="4"/>
  <c r="AH42" i="4"/>
  <c r="AG42" i="4"/>
  <c r="AF42" i="4"/>
  <c r="AB42" i="4"/>
  <c r="AA42" i="4"/>
  <c r="M42" i="4"/>
  <c r="L42" i="4"/>
  <c r="AO41" i="4"/>
  <c r="AN41" i="4"/>
  <c r="AM41" i="4"/>
  <c r="AL41" i="4"/>
  <c r="AK41" i="4"/>
  <c r="AJ41" i="4"/>
  <c r="AI41" i="4"/>
  <c r="AH41" i="4"/>
  <c r="AG41" i="4"/>
  <c r="AF41" i="4"/>
  <c r="AB41" i="4"/>
  <c r="AA41" i="4"/>
  <c r="M41" i="4"/>
  <c r="L41" i="4"/>
  <c r="AO40" i="4"/>
  <c r="AN40" i="4"/>
  <c r="AM40" i="4"/>
  <c r="AL40" i="4"/>
  <c r="AK40" i="4"/>
  <c r="AJ40" i="4"/>
  <c r="AI40" i="4"/>
  <c r="AH40" i="4"/>
  <c r="AG40" i="4"/>
  <c r="AF40" i="4"/>
  <c r="AB40" i="4"/>
  <c r="AA40" i="4"/>
  <c r="M40" i="4"/>
  <c r="L40" i="4"/>
  <c r="AO39" i="4"/>
  <c r="AN39" i="4"/>
  <c r="AM39" i="4"/>
  <c r="AL39" i="4"/>
  <c r="AK39" i="4"/>
  <c r="AJ39" i="4"/>
  <c r="AI39" i="4"/>
  <c r="AH39" i="4"/>
  <c r="AG39" i="4"/>
  <c r="AF39" i="4"/>
  <c r="AB39" i="4"/>
  <c r="AA39" i="4"/>
  <c r="M39" i="4"/>
  <c r="L39" i="4"/>
  <c r="Y32" i="4"/>
  <c r="W32" i="4"/>
  <c r="U32" i="4"/>
  <c r="S32" i="4"/>
  <c r="Q32" i="4"/>
  <c r="J32" i="4"/>
  <c r="H32" i="4"/>
  <c r="F32" i="4"/>
  <c r="D32" i="4"/>
  <c r="B32" i="4"/>
  <c r="AO31" i="4"/>
  <c r="AN31" i="4"/>
  <c r="AM31" i="4"/>
  <c r="AL31" i="4"/>
  <c r="AK31" i="4"/>
  <c r="AJ31" i="4"/>
  <c r="AI31" i="4"/>
  <c r="AH31" i="4"/>
  <c r="AG31" i="4"/>
  <c r="AF31" i="4"/>
  <c r="AO30" i="4"/>
  <c r="AN30" i="4"/>
  <c r="AM30" i="4"/>
  <c r="AL30" i="4"/>
  <c r="AK30" i="4"/>
  <c r="AJ30" i="4"/>
  <c r="AI30" i="4"/>
  <c r="AH30" i="4"/>
  <c r="AG30" i="4"/>
  <c r="AF30" i="4"/>
  <c r="AB30" i="4"/>
  <c r="AA30" i="4"/>
  <c r="M30" i="4"/>
  <c r="L30" i="4"/>
  <c r="AO29" i="4"/>
  <c r="AN29" i="4"/>
  <c r="AM29" i="4"/>
  <c r="AL29" i="4"/>
  <c r="AK29" i="4"/>
  <c r="AJ29" i="4"/>
  <c r="AI29" i="4"/>
  <c r="AH29" i="4"/>
  <c r="AG29" i="4"/>
  <c r="AF29" i="4"/>
  <c r="AB29" i="4"/>
  <c r="AA29" i="4"/>
  <c r="M29" i="4"/>
  <c r="L29" i="4"/>
  <c r="AO28" i="4"/>
  <c r="AN28" i="4"/>
  <c r="AM28" i="4"/>
  <c r="AL28" i="4"/>
  <c r="AK28" i="4"/>
  <c r="AJ28" i="4"/>
  <c r="AI28" i="4"/>
  <c r="AH28" i="4"/>
  <c r="AG28" i="4"/>
  <c r="AF28" i="4"/>
  <c r="AB28" i="4"/>
  <c r="AA28" i="4"/>
  <c r="M28" i="4"/>
  <c r="L28" i="4"/>
  <c r="AO27" i="4"/>
  <c r="AN27" i="4"/>
  <c r="AM27" i="4"/>
  <c r="AL27" i="4"/>
  <c r="AK27" i="4"/>
  <c r="AJ27" i="4"/>
  <c r="AI27" i="4"/>
  <c r="AH27" i="4"/>
  <c r="AG27" i="4"/>
  <c r="AF27" i="4"/>
  <c r="AB27" i="4"/>
  <c r="AA27" i="4"/>
  <c r="M27" i="4"/>
  <c r="L27" i="4"/>
  <c r="Y20" i="4"/>
  <c r="W20" i="4"/>
  <c r="U20" i="4"/>
  <c r="S20" i="4"/>
  <c r="Q20" i="4"/>
  <c r="J20" i="4"/>
  <c r="H20" i="4"/>
  <c r="F20" i="4"/>
  <c r="D20" i="4"/>
  <c r="B20" i="4"/>
  <c r="AO19" i="4"/>
  <c r="AN19" i="4"/>
  <c r="AM19" i="4"/>
  <c r="AL19" i="4"/>
  <c r="AK19" i="4"/>
  <c r="AJ19" i="4"/>
  <c r="AI19" i="4"/>
  <c r="AH19" i="4"/>
  <c r="AG19" i="4"/>
  <c r="AF19" i="4"/>
  <c r="AO18" i="4"/>
  <c r="AN18" i="4"/>
  <c r="AM18" i="4"/>
  <c r="AL18" i="4"/>
  <c r="AK18" i="4"/>
  <c r="AJ18" i="4"/>
  <c r="AI18" i="4"/>
  <c r="AH18" i="4"/>
  <c r="AG18" i="4"/>
  <c r="AF18" i="4"/>
  <c r="AB18" i="4"/>
  <c r="AA18" i="4"/>
  <c r="M18" i="4"/>
  <c r="L18" i="4"/>
  <c r="AO17" i="4"/>
  <c r="AN17" i="4"/>
  <c r="AM17" i="4"/>
  <c r="AL17" i="4"/>
  <c r="AK17" i="4"/>
  <c r="AJ17" i="4"/>
  <c r="AI17" i="4"/>
  <c r="AH17" i="4"/>
  <c r="AG17" i="4"/>
  <c r="AF17" i="4"/>
  <c r="AB17" i="4"/>
  <c r="AA17" i="4"/>
  <c r="M17" i="4"/>
  <c r="L17" i="4"/>
  <c r="AO16" i="4"/>
  <c r="AN16" i="4"/>
  <c r="AM16" i="4"/>
  <c r="AL16" i="4"/>
  <c r="AK16" i="4"/>
  <c r="AJ16" i="4"/>
  <c r="AI16" i="4"/>
  <c r="AH16" i="4"/>
  <c r="AG16" i="4"/>
  <c r="AF16" i="4"/>
  <c r="AB16" i="4"/>
  <c r="AA16" i="4"/>
  <c r="M16" i="4"/>
  <c r="L16" i="4"/>
  <c r="AO15" i="4"/>
  <c r="AN15" i="4"/>
  <c r="AM15" i="4"/>
  <c r="AL15" i="4"/>
  <c r="AK15" i="4"/>
  <c r="AJ15" i="4"/>
  <c r="AI15" i="4"/>
  <c r="AH15" i="4"/>
  <c r="AG15" i="4"/>
  <c r="AB15" i="4"/>
  <c r="AA15" i="4"/>
  <c r="M15" i="4"/>
  <c r="L15" i="4"/>
  <c r="Y44" i="15"/>
  <c r="W44" i="15"/>
  <c r="U44" i="15"/>
  <c r="S44" i="15"/>
  <c r="Q44" i="15"/>
  <c r="J44" i="15"/>
  <c r="H44" i="15"/>
  <c r="F44" i="15"/>
  <c r="D44" i="15"/>
  <c r="B44" i="15"/>
  <c r="AO43" i="15"/>
  <c r="AN43" i="15"/>
  <c r="AM43" i="15"/>
  <c r="AL43" i="15"/>
  <c r="AK43" i="15"/>
  <c r="AJ43" i="15"/>
  <c r="AI43" i="15"/>
  <c r="AH43" i="15"/>
  <c r="AG43" i="15"/>
  <c r="AF43" i="15"/>
  <c r="AO42" i="15"/>
  <c r="AN42" i="15"/>
  <c r="AM42" i="15"/>
  <c r="AL42" i="15"/>
  <c r="AK42" i="15"/>
  <c r="AJ42" i="15"/>
  <c r="AI42" i="15"/>
  <c r="AH42" i="15"/>
  <c r="AG42" i="15"/>
  <c r="AF42" i="15"/>
  <c r="AB42" i="15"/>
  <c r="AA42" i="15"/>
  <c r="M42" i="15"/>
  <c r="L42" i="15"/>
  <c r="AO41" i="15"/>
  <c r="AN41" i="15"/>
  <c r="AM41" i="15"/>
  <c r="AL41" i="15"/>
  <c r="AK41" i="15"/>
  <c r="AJ41" i="15"/>
  <c r="AI41" i="15"/>
  <c r="AH41" i="15"/>
  <c r="AG41" i="15"/>
  <c r="AF41" i="15"/>
  <c r="AB41" i="15"/>
  <c r="AA41" i="15"/>
  <c r="M41" i="15"/>
  <c r="L41" i="15"/>
  <c r="AO40" i="15"/>
  <c r="AN40" i="15"/>
  <c r="AM40" i="15"/>
  <c r="AL40" i="15"/>
  <c r="AK40" i="15"/>
  <c r="AJ40" i="15"/>
  <c r="AI40" i="15"/>
  <c r="AH40" i="15"/>
  <c r="AG40" i="15"/>
  <c r="AF40" i="15"/>
  <c r="AB40" i="15"/>
  <c r="AA40" i="15"/>
  <c r="M40" i="15"/>
  <c r="L40" i="15"/>
  <c r="AO39" i="15"/>
  <c r="AN39" i="15"/>
  <c r="AM39" i="15"/>
  <c r="AL39" i="15"/>
  <c r="AK39" i="15"/>
  <c r="AJ39" i="15"/>
  <c r="AI39" i="15"/>
  <c r="AH39" i="15"/>
  <c r="AG39" i="15"/>
  <c r="AF39" i="15"/>
  <c r="AB39" i="15"/>
  <c r="AA39" i="15"/>
  <c r="M39" i="15"/>
  <c r="L39" i="15"/>
  <c r="Y32" i="15"/>
  <c r="W32" i="15"/>
  <c r="U32" i="15"/>
  <c r="S32" i="15"/>
  <c r="J32" i="15"/>
  <c r="H32" i="15"/>
  <c r="F32" i="15"/>
  <c r="D32" i="15"/>
  <c r="B32" i="15"/>
  <c r="AO31" i="15"/>
  <c r="AN31" i="15"/>
  <c r="AM31" i="15"/>
  <c r="AL31" i="15"/>
  <c r="AK31" i="15"/>
  <c r="AJ31" i="15"/>
  <c r="AI31" i="15"/>
  <c r="AH31" i="15"/>
  <c r="AG31" i="15"/>
  <c r="AF31" i="15"/>
  <c r="AO30" i="15"/>
  <c r="AN30" i="15"/>
  <c r="AM30" i="15"/>
  <c r="AL30" i="15"/>
  <c r="AK30" i="15"/>
  <c r="AJ30" i="15"/>
  <c r="AI30" i="15"/>
  <c r="AH30" i="15"/>
  <c r="AG30" i="15"/>
  <c r="AF30" i="15"/>
  <c r="AB30" i="15"/>
  <c r="AA30" i="15"/>
  <c r="M30" i="15"/>
  <c r="L30" i="15"/>
  <c r="AO29" i="15"/>
  <c r="AN29" i="15"/>
  <c r="AM29" i="15"/>
  <c r="AL29" i="15"/>
  <c r="AK29" i="15"/>
  <c r="AJ29" i="15"/>
  <c r="AI29" i="15"/>
  <c r="AH29" i="15"/>
  <c r="AG29" i="15"/>
  <c r="AF29" i="15"/>
  <c r="AB29" i="15"/>
  <c r="AA29" i="15"/>
  <c r="M29" i="15"/>
  <c r="L29" i="15"/>
  <c r="AO28" i="15"/>
  <c r="AN28" i="15"/>
  <c r="AM28" i="15"/>
  <c r="AL28" i="15"/>
  <c r="AK28" i="15"/>
  <c r="AJ28" i="15"/>
  <c r="AI28" i="15"/>
  <c r="AH28" i="15"/>
  <c r="AG28" i="15"/>
  <c r="AF28" i="15"/>
  <c r="AB28" i="15"/>
  <c r="AA28" i="15"/>
  <c r="M28" i="15"/>
  <c r="L28" i="15"/>
  <c r="AO27" i="15"/>
  <c r="AN27" i="15"/>
  <c r="AM27" i="15"/>
  <c r="AL27" i="15"/>
  <c r="AK27" i="15"/>
  <c r="AJ27" i="15"/>
  <c r="AI27" i="15"/>
  <c r="AH27" i="15"/>
  <c r="AG27" i="15"/>
  <c r="AF27" i="15"/>
  <c r="AB27" i="15"/>
  <c r="AA27" i="15"/>
  <c r="M27" i="15"/>
  <c r="L27" i="15"/>
  <c r="Y20" i="15"/>
  <c r="W20" i="15"/>
  <c r="U20" i="15"/>
  <c r="S20" i="15"/>
  <c r="Q20" i="15"/>
  <c r="J20" i="15"/>
  <c r="H20" i="15"/>
  <c r="F20" i="15"/>
  <c r="D20" i="15"/>
  <c r="B20" i="15"/>
  <c r="AO19" i="15"/>
  <c r="AN19" i="15"/>
  <c r="AM19" i="15"/>
  <c r="AL19" i="15"/>
  <c r="AK19" i="15"/>
  <c r="AJ19" i="15"/>
  <c r="AI19" i="15"/>
  <c r="AH19" i="15"/>
  <c r="AG19" i="15"/>
  <c r="AF19" i="15"/>
  <c r="AO18" i="15"/>
  <c r="AN18" i="15"/>
  <c r="AM18" i="15"/>
  <c r="AL18" i="15"/>
  <c r="AK18" i="15"/>
  <c r="AJ18" i="15"/>
  <c r="AI18" i="15"/>
  <c r="AH18" i="15"/>
  <c r="AG18" i="15"/>
  <c r="AF18" i="15"/>
  <c r="AB18" i="15"/>
  <c r="AA18" i="15"/>
  <c r="M18" i="15"/>
  <c r="L18" i="15"/>
  <c r="AO17" i="15"/>
  <c r="AN17" i="15"/>
  <c r="AM17" i="15"/>
  <c r="AL17" i="15"/>
  <c r="AK17" i="15"/>
  <c r="AJ17" i="15"/>
  <c r="AI17" i="15"/>
  <c r="AH17" i="15"/>
  <c r="AG17" i="15"/>
  <c r="AF17" i="15"/>
  <c r="AB17" i="15"/>
  <c r="AA17" i="15"/>
  <c r="M17" i="15"/>
  <c r="L17" i="15"/>
  <c r="AO16" i="15"/>
  <c r="AN16" i="15"/>
  <c r="AM16" i="15"/>
  <c r="AL16" i="15"/>
  <c r="AK16" i="15"/>
  <c r="AJ16" i="15"/>
  <c r="AI16" i="15"/>
  <c r="AH16" i="15"/>
  <c r="AG16" i="15"/>
  <c r="AF16" i="15"/>
  <c r="AB16" i="15"/>
  <c r="AA16" i="15"/>
  <c r="M16" i="15"/>
  <c r="L16" i="15"/>
  <c r="AO15" i="15"/>
  <c r="AN15" i="15"/>
  <c r="AM15" i="15"/>
  <c r="AL15" i="15"/>
  <c r="AK15" i="15"/>
  <c r="AJ15" i="15"/>
  <c r="AI15" i="15"/>
  <c r="AH15" i="15"/>
  <c r="AG15" i="15"/>
  <c r="AF15" i="15"/>
  <c r="AB15" i="15"/>
  <c r="AA15" i="15"/>
  <c r="M15" i="15"/>
  <c r="L15" i="15"/>
  <c r="Y44" i="14"/>
  <c r="W44" i="14"/>
  <c r="U44" i="14"/>
  <c r="S44" i="14"/>
  <c r="Q44" i="14"/>
  <c r="J44" i="14"/>
  <c r="H44" i="14"/>
  <c r="F44" i="14"/>
  <c r="D44" i="14"/>
  <c r="B44" i="14"/>
  <c r="AO43" i="14"/>
  <c r="AN43" i="14"/>
  <c r="AM43" i="14"/>
  <c r="AL43" i="14"/>
  <c r="AK43" i="14"/>
  <c r="AJ43" i="14"/>
  <c r="AI43" i="14"/>
  <c r="AH43" i="14"/>
  <c r="AG43" i="14"/>
  <c r="AF43" i="14"/>
  <c r="AO42" i="14"/>
  <c r="AN42" i="14"/>
  <c r="AM42" i="14"/>
  <c r="AL42" i="14"/>
  <c r="AK42" i="14"/>
  <c r="AJ42" i="14"/>
  <c r="AI42" i="14"/>
  <c r="AH42" i="14"/>
  <c r="AG42" i="14"/>
  <c r="AF42" i="14"/>
  <c r="AB42" i="14"/>
  <c r="AA42" i="14"/>
  <c r="M42" i="14"/>
  <c r="L42" i="14"/>
  <c r="AO41" i="14"/>
  <c r="AN41" i="14"/>
  <c r="AM41" i="14"/>
  <c r="AL41" i="14"/>
  <c r="AK41" i="14"/>
  <c r="AJ41" i="14"/>
  <c r="AI41" i="14"/>
  <c r="AH41" i="14"/>
  <c r="AG41" i="14"/>
  <c r="AF41" i="14"/>
  <c r="AB41" i="14"/>
  <c r="AA41" i="14"/>
  <c r="M41" i="14"/>
  <c r="L41" i="14"/>
  <c r="AO40" i="14"/>
  <c r="AN40" i="14"/>
  <c r="AM40" i="14"/>
  <c r="AL40" i="14"/>
  <c r="AK40" i="14"/>
  <c r="AJ40" i="14"/>
  <c r="AI40" i="14"/>
  <c r="AH40" i="14"/>
  <c r="AG40" i="14"/>
  <c r="AF40" i="14"/>
  <c r="AB40" i="14"/>
  <c r="AA40" i="14"/>
  <c r="M40" i="14"/>
  <c r="L40" i="14"/>
  <c r="AO39" i="14"/>
  <c r="AN39" i="14"/>
  <c r="AM39" i="14"/>
  <c r="AL39" i="14"/>
  <c r="AK39" i="14"/>
  <c r="AJ39" i="14"/>
  <c r="AI39" i="14"/>
  <c r="AH39" i="14"/>
  <c r="AG39" i="14"/>
  <c r="AF39" i="14"/>
  <c r="AB39" i="14"/>
  <c r="AA39" i="14"/>
  <c r="M39" i="14"/>
  <c r="L39" i="14"/>
  <c r="Y32" i="14"/>
  <c r="W32" i="14"/>
  <c r="U32" i="14"/>
  <c r="S32" i="14"/>
  <c r="Q32" i="14"/>
  <c r="J32" i="14"/>
  <c r="H32" i="14"/>
  <c r="F32" i="14"/>
  <c r="D32" i="14"/>
  <c r="B32" i="14"/>
  <c r="AO31" i="14"/>
  <c r="AN31" i="14"/>
  <c r="AM31" i="14"/>
  <c r="AL31" i="14"/>
  <c r="AK31" i="14"/>
  <c r="AJ31" i="14"/>
  <c r="AI31" i="14"/>
  <c r="AH31" i="14"/>
  <c r="AG31" i="14"/>
  <c r="AF31" i="14"/>
  <c r="AO30" i="14"/>
  <c r="AN30" i="14"/>
  <c r="AM30" i="14"/>
  <c r="AL30" i="14"/>
  <c r="AK30" i="14"/>
  <c r="AJ30" i="14"/>
  <c r="AI30" i="14"/>
  <c r="AH30" i="14"/>
  <c r="AG30" i="14"/>
  <c r="AF30" i="14"/>
  <c r="AB30" i="14"/>
  <c r="AA30" i="14"/>
  <c r="M30" i="14"/>
  <c r="L30" i="14"/>
  <c r="AO29" i="14"/>
  <c r="AN29" i="14"/>
  <c r="AM29" i="14"/>
  <c r="AL29" i="14"/>
  <c r="AK29" i="14"/>
  <c r="AJ29" i="14"/>
  <c r="AI29" i="14"/>
  <c r="AH29" i="14"/>
  <c r="AG29" i="14"/>
  <c r="AF29" i="14"/>
  <c r="AB29" i="14"/>
  <c r="AA29" i="14"/>
  <c r="M29" i="14"/>
  <c r="L29" i="14"/>
  <c r="AO28" i="14"/>
  <c r="AN28" i="14"/>
  <c r="AM28" i="14"/>
  <c r="AL28" i="14"/>
  <c r="AK28" i="14"/>
  <c r="AJ28" i="14"/>
  <c r="AI28" i="14"/>
  <c r="AH28" i="14"/>
  <c r="AG28" i="14"/>
  <c r="AF28" i="14"/>
  <c r="AB28" i="14"/>
  <c r="AA28" i="14"/>
  <c r="M28" i="14"/>
  <c r="L28" i="14"/>
  <c r="AO27" i="14"/>
  <c r="AN27" i="14"/>
  <c r="AM27" i="14"/>
  <c r="AL27" i="14"/>
  <c r="AK27" i="14"/>
  <c r="AJ27" i="14"/>
  <c r="AI27" i="14"/>
  <c r="AH27" i="14"/>
  <c r="AG27" i="14"/>
  <c r="AF27" i="14"/>
  <c r="AB27" i="14"/>
  <c r="AA27" i="14"/>
  <c r="M27" i="14"/>
  <c r="L27" i="14"/>
  <c r="Y20" i="14"/>
  <c r="W20" i="14"/>
  <c r="U20" i="14"/>
  <c r="S20" i="14"/>
  <c r="Q20" i="14"/>
  <c r="J20" i="14"/>
  <c r="H20" i="14"/>
  <c r="F20" i="14"/>
  <c r="D20" i="14"/>
  <c r="B20" i="14"/>
  <c r="AO19" i="14"/>
  <c r="AN19" i="14"/>
  <c r="AM19" i="14"/>
  <c r="AL19" i="14"/>
  <c r="AK19" i="14"/>
  <c r="AJ19" i="14"/>
  <c r="AI19" i="14"/>
  <c r="AH19" i="14"/>
  <c r="AG19" i="14"/>
  <c r="AF19" i="14"/>
  <c r="AO18" i="14"/>
  <c r="AN18" i="14"/>
  <c r="AM18" i="14"/>
  <c r="AL18" i="14"/>
  <c r="AK18" i="14"/>
  <c r="AJ18" i="14"/>
  <c r="AI18" i="14"/>
  <c r="AH18" i="14"/>
  <c r="AG18" i="14"/>
  <c r="AF18" i="14"/>
  <c r="AB18" i="14"/>
  <c r="AA18" i="14"/>
  <c r="M18" i="14"/>
  <c r="L18" i="14"/>
  <c r="AO17" i="14"/>
  <c r="AN17" i="14"/>
  <c r="AM17" i="14"/>
  <c r="AL17" i="14"/>
  <c r="AK17" i="14"/>
  <c r="AJ17" i="14"/>
  <c r="AI17" i="14"/>
  <c r="AH17" i="14"/>
  <c r="AG17" i="14"/>
  <c r="AF17" i="14"/>
  <c r="AB17" i="14"/>
  <c r="AA17" i="14"/>
  <c r="M17" i="14"/>
  <c r="L17" i="14"/>
  <c r="AO16" i="14"/>
  <c r="AN16" i="14"/>
  <c r="AM16" i="14"/>
  <c r="AL16" i="14"/>
  <c r="AK16" i="14"/>
  <c r="AJ16" i="14"/>
  <c r="AI16" i="14"/>
  <c r="AH16" i="14"/>
  <c r="AG16" i="14"/>
  <c r="AF16" i="14"/>
  <c r="AB16" i="14"/>
  <c r="AA16" i="14"/>
  <c r="M16" i="14"/>
  <c r="L16" i="14"/>
  <c r="AO15" i="14"/>
  <c r="AN15" i="14"/>
  <c r="AM15" i="14"/>
  <c r="AL15" i="14"/>
  <c r="AK15" i="14"/>
  <c r="AJ15" i="14"/>
  <c r="AI15" i="14"/>
  <c r="AH15" i="14"/>
  <c r="AG15" i="14"/>
  <c r="AF15" i="14"/>
  <c r="AB15" i="14"/>
  <c r="AA15" i="14"/>
  <c r="M15" i="14"/>
  <c r="L15" i="14"/>
  <c r="Y44" i="11"/>
  <c r="W44" i="11"/>
  <c r="U44" i="11"/>
  <c r="S44" i="11"/>
  <c r="Q44" i="11"/>
  <c r="J44" i="11"/>
  <c r="H44" i="11"/>
  <c r="F44" i="11"/>
  <c r="D44" i="11"/>
  <c r="B44" i="11"/>
  <c r="AO43" i="11"/>
  <c r="AN43" i="11"/>
  <c r="AM43" i="11"/>
  <c r="AL43" i="11"/>
  <c r="AK43" i="11"/>
  <c r="AJ43" i="11"/>
  <c r="AI43" i="11"/>
  <c r="AH43" i="11"/>
  <c r="AG43" i="11"/>
  <c r="AF43" i="11"/>
  <c r="AO42" i="11"/>
  <c r="AN42" i="11"/>
  <c r="AM42" i="11"/>
  <c r="AL42" i="11"/>
  <c r="AK42" i="11"/>
  <c r="AJ42" i="11"/>
  <c r="AI42" i="11"/>
  <c r="AH42" i="11"/>
  <c r="AG42" i="11"/>
  <c r="AF42" i="11"/>
  <c r="AB42" i="11"/>
  <c r="AA42" i="11"/>
  <c r="M42" i="11"/>
  <c r="L42" i="11"/>
  <c r="AO41" i="11"/>
  <c r="AN41" i="11"/>
  <c r="AM41" i="11"/>
  <c r="AL41" i="11"/>
  <c r="AK41" i="11"/>
  <c r="AJ41" i="11"/>
  <c r="AI41" i="11"/>
  <c r="AH41" i="11"/>
  <c r="AG41" i="11"/>
  <c r="AF41" i="11"/>
  <c r="AB41" i="11"/>
  <c r="AA41" i="11"/>
  <c r="M41" i="11"/>
  <c r="L41" i="11"/>
  <c r="AO40" i="11"/>
  <c r="AN40" i="11"/>
  <c r="AM40" i="11"/>
  <c r="AL40" i="11"/>
  <c r="AK40" i="11"/>
  <c r="AJ40" i="11"/>
  <c r="AI40" i="11"/>
  <c r="AH40" i="11"/>
  <c r="AG40" i="11"/>
  <c r="AF40" i="11"/>
  <c r="AB40" i="11"/>
  <c r="AA40" i="11"/>
  <c r="M40" i="11"/>
  <c r="L40" i="11"/>
  <c r="AO39" i="11"/>
  <c r="AN39" i="11"/>
  <c r="AM39" i="11"/>
  <c r="AL39" i="11"/>
  <c r="AK39" i="11"/>
  <c r="AJ39" i="11"/>
  <c r="AI39" i="11"/>
  <c r="AH39" i="11"/>
  <c r="AG39" i="11"/>
  <c r="AF39" i="11"/>
  <c r="AB39" i="11"/>
  <c r="AA39" i="11"/>
  <c r="M39" i="11"/>
  <c r="L39" i="11"/>
  <c r="Y32" i="11"/>
  <c r="W32" i="11"/>
  <c r="U32" i="11"/>
  <c r="S32" i="11"/>
  <c r="Q32" i="11"/>
  <c r="J32" i="11"/>
  <c r="H32" i="11"/>
  <c r="F32" i="11"/>
  <c r="D32" i="11"/>
  <c r="B32" i="11"/>
  <c r="AO31" i="11"/>
  <c r="AN31" i="11"/>
  <c r="AM31" i="11"/>
  <c r="AL31" i="11"/>
  <c r="AK31" i="11"/>
  <c r="AJ31" i="11"/>
  <c r="AI31" i="11"/>
  <c r="AH31" i="11"/>
  <c r="AG31" i="11"/>
  <c r="AF31" i="11"/>
  <c r="AO30" i="11"/>
  <c r="AN30" i="11"/>
  <c r="AM30" i="11"/>
  <c r="AL30" i="11"/>
  <c r="AK30" i="11"/>
  <c r="AJ30" i="11"/>
  <c r="AI30" i="11"/>
  <c r="AH30" i="11"/>
  <c r="AG30" i="11"/>
  <c r="AF30" i="11"/>
  <c r="AB30" i="11"/>
  <c r="AA30" i="11"/>
  <c r="M30" i="11"/>
  <c r="AQ30" i="11" s="1"/>
  <c r="L30" i="11"/>
  <c r="AO29" i="11"/>
  <c r="AN29" i="11"/>
  <c r="AM29" i="11"/>
  <c r="AL29" i="11"/>
  <c r="AK29" i="11"/>
  <c r="AJ29" i="11"/>
  <c r="AI29" i="11"/>
  <c r="AH29" i="11"/>
  <c r="AG29" i="11"/>
  <c r="AF29" i="11"/>
  <c r="AB29" i="11"/>
  <c r="AA29" i="11"/>
  <c r="M29" i="11"/>
  <c r="L29" i="11"/>
  <c r="AO28" i="11"/>
  <c r="AN28" i="11"/>
  <c r="AM28" i="11"/>
  <c r="AL28" i="11"/>
  <c r="AK28" i="11"/>
  <c r="AJ28" i="11"/>
  <c r="AI28" i="11"/>
  <c r="AH28" i="11"/>
  <c r="AG28" i="11"/>
  <c r="AF28" i="11"/>
  <c r="AB28" i="11"/>
  <c r="AA28" i="11"/>
  <c r="M28" i="11"/>
  <c r="L28" i="11"/>
  <c r="AO27" i="11"/>
  <c r="AN27" i="11"/>
  <c r="AM27" i="11"/>
  <c r="AL27" i="11"/>
  <c r="AK27" i="11"/>
  <c r="AJ27" i="11"/>
  <c r="AI27" i="11"/>
  <c r="AH27" i="11"/>
  <c r="AG27" i="11"/>
  <c r="AF27" i="11"/>
  <c r="AB27" i="11"/>
  <c r="AA27" i="11"/>
  <c r="M27" i="11"/>
  <c r="L27" i="11"/>
  <c r="Y20" i="11"/>
  <c r="W20" i="11"/>
  <c r="U20" i="11"/>
  <c r="S20" i="11"/>
  <c r="Q20" i="11"/>
  <c r="J20" i="11"/>
  <c r="H20" i="11"/>
  <c r="F20" i="11"/>
  <c r="D20" i="11"/>
  <c r="B20" i="11"/>
  <c r="AO19" i="11"/>
  <c r="AN19" i="11"/>
  <c r="AM19" i="11"/>
  <c r="AL19" i="11"/>
  <c r="AK19" i="11"/>
  <c r="AJ19" i="11"/>
  <c r="AI19" i="11"/>
  <c r="AH19" i="11"/>
  <c r="AG19" i="11"/>
  <c r="AF19" i="11"/>
  <c r="AO18" i="11"/>
  <c r="AN18" i="11"/>
  <c r="AM18" i="11"/>
  <c r="AL18" i="11"/>
  <c r="AK18" i="11"/>
  <c r="AJ18" i="11"/>
  <c r="AI18" i="11"/>
  <c r="AH18" i="11"/>
  <c r="AG18" i="11"/>
  <c r="AF18" i="11"/>
  <c r="AB18" i="11"/>
  <c r="AA18" i="11"/>
  <c r="M18" i="11"/>
  <c r="L18" i="11"/>
  <c r="AO17" i="11"/>
  <c r="AN17" i="11"/>
  <c r="AM17" i="11"/>
  <c r="AL17" i="11"/>
  <c r="AK17" i="11"/>
  <c r="AJ17" i="11"/>
  <c r="AI17" i="11"/>
  <c r="AH17" i="11"/>
  <c r="AG17" i="11"/>
  <c r="AF17" i="11"/>
  <c r="AB17" i="11"/>
  <c r="AA17" i="11"/>
  <c r="M17" i="11"/>
  <c r="L17" i="11"/>
  <c r="AO16" i="11"/>
  <c r="AN16" i="11"/>
  <c r="AM16" i="11"/>
  <c r="AL16" i="11"/>
  <c r="AK16" i="11"/>
  <c r="AJ16" i="11"/>
  <c r="AI16" i="11"/>
  <c r="AH16" i="11"/>
  <c r="AG16" i="11"/>
  <c r="AF16" i="11"/>
  <c r="AB16" i="11"/>
  <c r="AA16" i="11"/>
  <c r="M16" i="11"/>
  <c r="L16" i="11"/>
  <c r="AO15" i="11"/>
  <c r="AN15" i="11"/>
  <c r="AM15" i="11"/>
  <c r="AL15" i="11"/>
  <c r="AK15" i="11"/>
  <c r="AJ15" i="11"/>
  <c r="AI15" i="11"/>
  <c r="AH15" i="11"/>
  <c r="AG15" i="11"/>
  <c r="AF15" i="11"/>
  <c r="AB15" i="11"/>
  <c r="AA15" i="11"/>
  <c r="M15" i="11"/>
  <c r="L15" i="11"/>
  <c r="Y44" i="10"/>
  <c r="W44" i="10"/>
  <c r="U44" i="10"/>
  <c r="S44" i="10"/>
  <c r="Q44" i="10"/>
  <c r="J44" i="10"/>
  <c r="H44" i="10"/>
  <c r="F44" i="10"/>
  <c r="D44" i="10"/>
  <c r="B44" i="10"/>
  <c r="AO43" i="10"/>
  <c r="AN43" i="10"/>
  <c r="AM43" i="10"/>
  <c r="AL43" i="10"/>
  <c r="AK43" i="10"/>
  <c r="AJ43" i="10"/>
  <c r="AI43" i="10"/>
  <c r="AH43" i="10"/>
  <c r="AG43" i="10"/>
  <c r="AF43" i="10"/>
  <c r="AO42" i="10"/>
  <c r="AN42" i="10"/>
  <c r="AM42" i="10"/>
  <c r="AL42" i="10"/>
  <c r="AK42" i="10"/>
  <c r="AJ42" i="10"/>
  <c r="AI42" i="10"/>
  <c r="AH42" i="10"/>
  <c r="AG42" i="10"/>
  <c r="AF42" i="10"/>
  <c r="AB42" i="10"/>
  <c r="AA42" i="10"/>
  <c r="M42" i="10"/>
  <c r="L42" i="10"/>
  <c r="AO41" i="10"/>
  <c r="AN41" i="10"/>
  <c r="AM41" i="10"/>
  <c r="AL41" i="10"/>
  <c r="AK41" i="10"/>
  <c r="AJ41" i="10"/>
  <c r="AI41" i="10"/>
  <c r="AH41" i="10"/>
  <c r="AG41" i="10"/>
  <c r="AF41" i="10"/>
  <c r="AB41" i="10"/>
  <c r="AA41" i="10"/>
  <c r="M41" i="10"/>
  <c r="L41" i="10"/>
  <c r="AO40" i="10"/>
  <c r="AN40" i="10"/>
  <c r="AM40" i="10"/>
  <c r="AL40" i="10"/>
  <c r="AK40" i="10"/>
  <c r="AJ40" i="10"/>
  <c r="AI40" i="10"/>
  <c r="AH40" i="10"/>
  <c r="AG40" i="10"/>
  <c r="AF40" i="10"/>
  <c r="AB40" i="10"/>
  <c r="AA40" i="10"/>
  <c r="M40" i="10"/>
  <c r="L40" i="10"/>
  <c r="AO39" i="10"/>
  <c r="AN39" i="10"/>
  <c r="AM39" i="10"/>
  <c r="AL39" i="10"/>
  <c r="AK39" i="10"/>
  <c r="AJ39" i="10"/>
  <c r="AI39" i="10"/>
  <c r="AH39" i="10"/>
  <c r="AG39" i="10"/>
  <c r="AF39" i="10"/>
  <c r="AB39" i="10"/>
  <c r="AA39" i="10"/>
  <c r="M39" i="10"/>
  <c r="L39" i="10"/>
  <c r="Y32" i="10"/>
  <c r="W32" i="10"/>
  <c r="U32" i="10"/>
  <c r="S32" i="10"/>
  <c r="Q32" i="10"/>
  <c r="J32" i="10"/>
  <c r="H32" i="10"/>
  <c r="F32" i="10"/>
  <c r="D32" i="10"/>
  <c r="B32" i="10"/>
  <c r="AO31" i="10"/>
  <c r="AN31" i="10"/>
  <c r="AM31" i="10"/>
  <c r="AL31" i="10"/>
  <c r="AK31" i="10"/>
  <c r="AJ31" i="10"/>
  <c r="AI31" i="10"/>
  <c r="AH31" i="10"/>
  <c r="AG31" i="10"/>
  <c r="AF31" i="10"/>
  <c r="AO30" i="10"/>
  <c r="AN30" i="10"/>
  <c r="AM30" i="10"/>
  <c r="AL30" i="10"/>
  <c r="AK30" i="10"/>
  <c r="AJ30" i="10"/>
  <c r="AI30" i="10"/>
  <c r="AH30" i="10"/>
  <c r="AG30" i="10"/>
  <c r="AF30" i="10"/>
  <c r="AB30" i="10"/>
  <c r="AA30" i="10"/>
  <c r="M30" i="10"/>
  <c r="L30" i="10"/>
  <c r="AO29" i="10"/>
  <c r="AN29" i="10"/>
  <c r="AM29" i="10"/>
  <c r="AL29" i="10"/>
  <c r="AK29" i="10"/>
  <c r="AJ29" i="10"/>
  <c r="AI29" i="10"/>
  <c r="AH29" i="10"/>
  <c r="AG29" i="10"/>
  <c r="AF29" i="10"/>
  <c r="AB29" i="10"/>
  <c r="AA29" i="10"/>
  <c r="M29" i="10"/>
  <c r="L29" i="10"/>
  <c r="AO28" i="10"/>
  <c r="AN28" i="10"/>
  <c r="AM28" i="10"/>
  <c r="AL28" i="10"/>
  <c r="AK28" i="10"/>
  <c r="AJ28" i="10"/>
  <c r="AI28" i="10"/>
  <c r="AH28" i="10"/>
  <c r="AG28" i="10"/>
  <c r="AF28" i="10"/>
  <c r="AB28" i="10"/>
  <c r="AA28" i="10"/>
  <c r="M28" i="10"/>
  <c r="L28" i="10"/>
  <c r="AO27" i="10"/>
  <c r="AN27" i="10"/>
  <c r="AM27" i="10"/>
  <c r="AL27" i="10"/>
  <c r="AK27" i="10"/>
  <c r="AJ27" i="10"/>
  <c r="AI27" i="10"/>
  <c r="AH27" i="10"/>
  <c r="AG27" i="10"/>
  <c r="AF27" i="10"/>
  <c r="AB27" i="10"/>
  <c r="AA27" i="10"/>
  <c r="M27" i="10"/>
  <c r="L27" i="10"/>
  <c r="Y20" i="10"/>
  <c r="W20" i="10"/>
  <c r="U20" i="10"/>
  <c r="S20" i="10"/>
  <c r="Q20" i="10"/>
  <c r="J20" i="10"/>
  <c r="H20" i="10"/>
  <c r="F20" i="10"/>
  <c r="D20" i="10"/>
  <c r="B20" i="10"/>
  <c r="AO19" i="10"/>
  <c r="AN19" i="10"/>
  <c r="AM19" i="10"/>
  <c r="AL19" i="10"/>
  <c r="AK19" i="10"/>
  <c r="AJ19" i="10"/>
  <c r="AI19" i="10"/>
  <c r="AH19" i="10"/>
  <c r="AG19" i="10"/>
  <c r="AF19" i="10"/>
  <c r="AO18" i="10"/>
  <c r="AN18" i="10"/>
  <c r="AM18" i="10"/>
  <c r="AL18" i="10"/>
  <c r="AK18" i="10"/>
  <c r="AJ18" i="10"/>
  <c r="AI18" i="10"/>
  <c r="AH18" i="10"/>
  <c r="AG18" i="10"/>
  <c r="AF18" i="10"/>
  <c r="AB18" i="10"/>
  <c r="AA18" i="10"/>
  <c r="M18" i="10"/>
  <c r="L18" i="10"/>
  <c r="AO17" i="10"/>
  <c r="AN17" i="10"/>
  <c r="AM17" i="10"/>
  <c r="AL17" i="10"/>
  <c r="AK17" i="10"/>
  <c r="AJ17" i="10"/>
  <c r="AI17" i="10"/>
  <c r="AH17" i="10"/>
  <c r="AG17" i="10"/>
  <c r="AF17" i="10"/>
  <c r="AB17" i="10"/>
  <c r="AA17" i="10"/>
  <c r="M17" i="10"/>
  <c r="L17" i="10"/>
  <c r="AO16" i="10"/>
  <c r="AN16" i="10"/>
  <c r="AM16" i="10"/>
  <c r="AL16" i="10"/>
  <c r="AK16" i="10"/>
  <c r="AJ16" i="10"/>
  <c r="AI16" i="10"/>
  <c r="AH16" i="10"/>
  <c r="AG16" i="10"/>
  <c r="AF16" i="10"/>
  <c r="AB16" i="10"/>
  <c r="AA16" i="10"/>
  <c r="M16" i="10"/>
  <c r="L16" i="10"/>
  <c r="AO15" i="10"/>
  <c r="AN15" i="10"/>
  <c r="AM15" i="10"/>
  <c r="AL15" i="10"/>
  <c r="AK15" i="10"/>
  <c r="AJ15" i="10"/>
  <c r="AI15" i="10"/>
  <c r="AH15" i="10"/>
  <c r="AG15" i="10"/>
  <c r="AF15" i="10"/>
  <c r="AB15" i="10"/>
  <c r="AA15" i="10"/>
  <c r="M15" i="10"/>
  <c r="L15" i="10"/>
  <c r="Y44" i="6"/>
  <c r="W44" i="6"/>
  <c r="U44" i="6"/>
  <c r="S44" i="6"/>
  <c r="Q44" i="6"/>
  <c r="J44" i="6"/>
  <c r="H44" i="6"/>
  <c r="F44" i="6"/>
  <c r="D44" i="6"/>
  <c r="B44" i="6"/>
  <c r="AO43" i="6"/>
  <c r="AN43" i="6"/>
  <c r="AM43" i="6"/>
  <c r="AL43" i="6"/>
  <c r="AK43" i="6"/>
  <c r="AJ43" i="6"/>
  <c r="AI43" i="6"/>
  <c r="AH43" i="6"/>
  <c r="AG43" i="6"/>
  <c r="AF43" i="6"/>
  <c r="AO42" i="6"/>
  <c r="AN42" i="6"/>
  <c r="AM42" i="6"/>
  <c r="AL42" i="6"/>
  <c r="AK42" i="6"/>
  <c r="AJ42" i="6"/>
  <c r="AI42" i="6"/>
  <c r="AH42" i="6"/>
  <c r="AG42" i="6"/>
  <c r="AF42" i="6"/>
  <c r="AB42" i="6"/>
  <c r="AA42" i="6"/>
  <c r="M42" i="6"/>
  <c r="L42" i="6"/>
  <c r="AO41" i="6"/>
  <c r="AN41" i="6"/>
  <c r="AM41" i="6"/>
  <c r="AL41" i="6"/>
  <c r="AK41" i="6"/>
  <c r="AJ41" i="6"/>
  <c r="AI41" i="6"/>
  <c r="AH41" i="6"/>
  <c r="AG41" i="6"/>
  <c r="AF41" i="6"/>
  <c r="AB41" i="6"/>
  <c r="AA41" i="6"/>
  <c r="M41" i="6"/>
  <c r="L41" i="6"/>
  <c r="AO40" i="6"/>
  <c r="AN40" i="6"/>
  <c r="AM40" i="6"/>
  <c r="AL40" i="6"/>
  <c r="AK40" i="6"/>
  <c r="AJ40" i="6"/>
  <c r="AI40" i="6"/>
  <c r="AH40" i="6"/>
  <c r="AG40" i="6"/>
  <c r="AF40" i="6"/>
  <c r="AB40" i="6"/>
  <c r="AA40" i="6"/>
  <c r="M40" i="6"/>
  <c r="L40" i="6"/>
  <c r="AO39" i="6"/>
  <c r="AN39" i="6"/>
  <c r="AM39" i="6"/>
  <c r="AL39" i="6"/>
  <c r="AK39" i="6"/>
  <c r="AJ39" i="6"/>
  <c r="AI39" i="6"/>
  <c r="AH39" i="6"/>
  <c r="AG39" i="6"/>
  <c r="AF39" i="6"/>
  <c r="AB39" i="6"/>
  <c r="AA39" i="6"/>
  <c r="M39" i="6"/>
  <c r="L39" i="6"/>
  <c r="Y32" i="6"/>
  <c r="W32" i="6"/>
  <c r="U32" i="6"/>
  <c r="S32" i="6"/>
  <c r="Q32" i="6"/>
  <c r="J32" i="6"/>
  <c r="H32" i="6"/>
  <c r="F32" i="6"/>
  <c r="D32" i="6"/>
  <c r="B32" i="6"/>
  <c r="AO31" i="6"/>
  <c r="AN31" i="6"/>
  <c r="AM31" i="6"/>
  <c r="AL31" i="6"/>
  <c r="AK31" i="6"/>
  <c r="AJ31" i="6"/>
  <c r="AI31" i="6"/>
  <c r="AH31" i="6"/>
  <c r="AG31" i="6"/>
  <c r="AF31" i="6"/>
  <c r="AO30" i="6"/>
  <c r="AN30" i="6"/>
  <c r="AM30" i="6"/>
  <c r="AL30" i="6"/>
  <c r="AK30" i="6"/>
  <c r="AJ30" i="6"/>
  <c r="AI30" i="6"/>
  <c r="AH30" i="6"/>
  <c r="AG30" i="6"/>
  <c r="AF30" i="6"/>
  <c r="AB30" i="6"/>
  <c r="AA30" i="6"/>
  <c r="M30" i="6"/>
  <c r="L30" i="6"/>
  <c r="AO29" i="6"/>
  <c r="AN29" i="6"/>
  <c r="AM29" i="6"/>
  <c r="AL29" i="6"/>
  <c r="AK29" i="6"/>
  <c r="AJ29" i="6"/>
  <c r="AI29" i="6"/>
  <c r="AH29" i="6"/>
  <c r="AG29" i="6"/>
  <c r="AF29" i="6"/>
  <c r="AB29" i="6"/>
  <c r="AA29" i="6"/>
  <c r="M29" i="6"/>
  <c r="L29" i="6"/>
  <c r="AO28" i="6"/>
  <c r="AN28" i="6"/>
  <c r="AM28" i="6"/>
  <c r="AL28" i="6"/>
  <c r="AK28" i="6"/>
  <c r="AJ28" i="6"/>
  <c r="AI28" i="6"/>
  <c r="AH28" i="6"/>
  <c r="AG28" i="6"/>
  <c r="AF28" i="6"/>
  <c r="AB28" i="6"/>
  <c r="AA28" i="6"/>
  <c r="M28" i="6"/>
  <c r="L28" i="6"/>
  <c r="AO27" i="6"/>
  <c r="AN27" i="6"/>
  <c r="AM27" i="6"/>
  <c r="AL27" i="6"/>
  <c r="AK27" i="6"/>
  <c r="AJ27" i="6"/>
  <c r="AI27" i="6"/>
  <c r="AH27" i="6"/>
  <c r="AG27" i="6"/>
  <c r="AF27" i="6"/>
  <c r="AB27" i="6"/>
  <c r="AA27" i="6"/>
  <c r="M27" i="6"/>
  <c r="L27" i="6"/>
  <c r="Y20" i="6"/>
  <c r="W20" i="6"/>
  <c r="U20" i="6"/>
  <c r="S20" i="6"/>
  <c r="Q20" i="6"/>
  <c r="J20" i="6"/>
  <c r="H20" i="6"/>
  <c r="F20" i="6"/>
  <c r="D20" i="6"/>
  <c r="B20" i="6"/>
  <c r="AO19" i="6"/>
  <c r="AN19" i="6"/>
  <c r="AM19" i="6"/>
  <c r="AL19" i="6"/>
  <c r="AK19" i="6"/>
  <c r="AJ19" i="6"/>
  <c r="AI19" i="6"/>
  <c r="AH19" i="6"/>
  <c r="AG19" i="6"/>
  <c r="AF19" i="6"/>
  <c r="AO18" i="6"/>
  <c r="AN18" i="6"/>
  <c r="AM18" i="6"/>
  <c r="AL18" i="6"/>
  <c r="AK18" i="6"/>
  <c r="AJ18" i="6"/>
  <c r="AI18" i="6"/>
  <c r="AH18" i="6"/>
  <c r="AG18" i="6"/>
  <c r="AF18" i="6"/>
  <c r="AB18" i="6"/>
  <c r="AA18" i="6"/>
  <c r="M18" i="6"/>
  <c r="L18" i="6"/>
  <c r="AO17" i="6"/>
  <c r="AN17" i="6"/>
  <c r="AM17" i="6"/>
  <c r="AL17" i="6"/>
  <c r="AK17" i="6"/>
  <c r="AJ17" i="6"/>
  <c r="AI17" i="6"/>
  <c r="AH17" i="6"/>
  <c r="AG17" i="6"/>
  <c r="AF17" i="6"/>
  <c r="AB17" i="6"/>
  <c r="AA17" i="6"/>
  <c r="M17" i="6"/>
  <c r="L17" i="6"/>
  <c r="AO16" i="6"/>
  <c r="AN16" i="6"/>
  <c r="AM16" i="6"/>
  <c r="AL16" i="6"/>
  <c r="AK16" i="6"/>
  <c r="AJ16" i="6"/>
  <c r="AI16" i="6"/>
  <c r="AH16" i="6"/>
  <c r="AG16" i="6"/>
  <c r="AF16" i="6"/>
  <c r="AB16" i="6"/>
  <c r="AA16" i="6"/>
  <c r="M16" i="6"/>
  <c r="L16" i="6"/>
  <c r="AO15" i="6"/>
  <c r="AN15" i="6"/>
  <c r="AM15" i="6"/>
  <c r="AL15" i="6"/>
  <c r="AK15" i="6"/>
  <c r="AJ15" i="6"/>
  <c r="AI15" i="6"/>
  <c r="AH15" i="6"/>
  <c r="AG15" i="6"/>
  <c r="AF15" i="6"/>
  <c r="AB15" i="6"/>
  <c r="AA15" i="6"/>
  <c r="M15" i="6"/>
  <c r="L15" i="6"/>
  <c r="Y44" i="12"/>
  <c r="W44" i="12"/>
  <c r="U44" i="12"/>
  <c r="S44" i="12"/>
  <c r="Q44" i="12"/>
  <c r="J44" i="12"/>
  <c r="H44" i="12"/>
  <c r="F44" i="12"/>
  <c r="D44" i="12"/>
  <c r="B44" i="12"/>
  <c r="AO43" i="12"/>
  <c r="AN43" i="12"/>
  <c r="AM43" i="12"/>
  <c r="AL43" i="12"/>
  <c r="AK43" i="12"/>
  <c r="AJ43" i="12"/>
  <c r="AI43" i="12"/>
  <c r="AH43" i="12"/>
  <c r="AG43" i="12"/>
  <c r="AF43" i="12"/>
  <c r="AO42" i="12"/>
  <c r="AN42" i="12"/>
  <c r="AM42" i="12"/>
  <c r="AL42" i="12"/>
  <c r="AK42" i="12"/>
  <c r="AJ42" i="12"/>
  <c r="AI42" i="12"/>
  <c r="AH42" i="12"/>
  <c r="AG42" i="12"/>
  <c r="AF42" i="12"/>
  <c r="AB42" i="12"/>
  <c r="AA42" i="12"/>
  <c r="M42" i="12"/>
  <c r="L42" i="12"/>
  <c r="AO41" i="12"/>
  <c r="AN41" i="12"/>
  <c r="AM41" i="12"/>
  <c r="AL41" i="12"/>
  <c r="AK41" i="12"/>
  <c r="AJ41" i="12"/>
  <c r="AI41" i="12"/>
  <c r="AH41" i="12"/>
  <c r="AG41" i="12"/>
  <c r="AF41" i="12"/>
  <c r="AB41" i="12"/>
  <c r="AA41" i="12"/>
  <c r="M41" i="12"/>
  <c r="L41" i="12"/>
  <c r="AO40" i="12"/>
  <c r="AN40" i="12"/>
  <c r="AM40" i="12"/>
  <c r="AL40" i="12"/>
  <c r="AK40" i="12"/>
  <c r="AJ40" i="12"/>
  <c r="AI40" i="12"/>
  <c r="AH40" i="12"/>
  <c r="AG40" i="12"/>
  <c r="AF40" i="12"/>
  <c r="AB40" i="12"/>
  <c r="AA40" i="12"/>
  <c r="M40" i="12"/>
  <c r="L40" i="12"/>
  <c r="AO39" i="12"/>
  <c r="AN39" i="12"/>
  <c r="AM39" i="12"/>
  <c r="AL39" i="12"/>
  <c r="AK39" i="12"/>
  <c r="AJ39" i="12"/>
  <c r="AI39" i="12"/>
  <c r="AH39" i="12"/>
  <c r="AG39" i="12"/>
  <c r="AF39" i="12"/>
  <c r="AB39" i="12"/>
  <c r="AA39" i="12"/>
  <c r="M39" i="12"/>
  <c r="L39" i="12"/>
  <c r="Y32" i="12"/>
  <c r="W32" i="12"/>
  <c r="U32" i="12"/>
  <c r="S32" i="12"/>
  <c r="Q32" i="12"/>
  <c r="J32" i="12"/>
  <c r="H32" i="12"/>
  <c r="F32" i="12"/>
  <c r="D32" i="12"/>
  <c r="B32" i="12"/>
  <c r="AO31" i="12"/>
  <c r="AN31" i="12"/>
  <c r="AM31" i="12"/>
  <c r="AL31" i="12"/>
  <c r="AK31" i="12"/>
  <c r="AJ31" i="12"/>
  <c r="AI31" i="12"/>
  <c r="AH31" i="12"/>
  <c r="AG31" i="12"/>
  <c r="AF31" i="12"/>
  <c r="AO30" i="12"/>
  <c r="AN30" i="12"/>
  <c r="AM30" i="12"/>
  <c r="AL30" i="12"/>
  <c r="AK30" i="12"/>
  <c r="AJ30" i="12"/>
  <c r="AI30" i="12"/>
  <c r="AH30" i="12"/>
  <c r="AG30" i="12"/>
  <c r="AF30" i="12"/>
  <c r="AB30" i="12"/>
  <c r="AA30" i="12"/>
  <c r="M30" i="12"/>
  <c r="L30" i="12"/>
  <c r="AO29" i="12"/>
  <c r="AN29" i="12"/>
  <c r="AM29" i="12"/>
  <c r="AL29" i="12"/>
  <c r="AK29" i="12"/>
  <c r="AJ29" i="12"/>
  <c r="AI29" i="12"/>
  <c r="AH29" i="12"/>
  <c r="AG29" i="12"/>
  <c r="AF29" i="12"/>
  <c r="AB29" i="12"/>
  <c r="AA29" i="12"/>
  <c r="M29" i="12"/>
  <c r="L29" i="12"/>
  <c r="AO28" i="12"/>
  <c r="AN28" i="12"/>
  <c r="AM28" i="12"/>
  <c r="AL28" i="12"/>
  <c r="AK28" i="12"/>
  <c r="AJ28" i="12"/>
  <c r="AI28" i="12"/>
  <c r="AH28" i="12"/>
  <c r="AG28" i="12"/>
  <c r="AF28" i="12"/>
  <c r="AB28" i="12"/>
  <c r="AA28" i="12"/>
  <c r="M28" i="12"/>
  <c r="L28" i="12"/>
  <c r="AO27" i="12"/>
  <c r="AN27" i="12"/>
  <c r="AM27" i="12"/>
  <c r="AL27" i="12"/>
  <c r="AK27" i="12"/>
  <c r="AJ27" i="12"/>
  <c r="AI27" i="12"/>
  <c r="AH27" i="12"/>
  <c r="AG27" i="12"/>
  <c r="AF27" i="12"/>
  <c r="AB27" i="12"/>
  <c r="AA27" i="12"/>
  <c r="M27" i="12"/>
  <c r="L27" i="12"/>
  <c r="Y20" i="12"/>
  <c r="W20" i="12"/>
  <c r="U20" i="12"/>
  <c r="S20" i="12"/>
  <c r="Q20" i="12"/>
  <c r="J20" i="12"/>
  <c r="H20" i="12"/>
  <c r="F20" i="12"/>
  <c r="D20" i="12"/>
  <c r="B20" i="12"/>
  <c r="AO19" i="12"/>
  <c r="AN19" i="12"/>
  <c r="AM19" i="12"/>
  <c r="AL19" i="12"/>
  <c r="AK19" i="12"/>
  <c r="AJ19" i="12"/>
  <c r="AI19" i="12"/>
  <c r="AH19" i="12"/>
  <c r="AG19" i="12"/>
  <c r="AF19" i="12"/>
  <c r="AO18" i="12"/>
  <c r="AN18" i="12"/>
  <c r="AM18" i="12"/>
  <c r="AL18" i="12"/>
  <c r="AK18" i="12"/>
  <c r="AJ18" i="12"/>
  <c r="AI18" i="12"/>
  <c r="AH18" i="12"/>
  <c r="AG18" i="12"/>
  <c r="AF18" i="12"/>
  <c r="AB18" i="12"/>
  <c r="AA18" i="12"/>
  <c r="M18" i="12"/>
  <c r="L18" i="12"/>
  <c r="AO17" i="12"/>
  <c r="AN17" i="12"/>
  <c r="AM17" i="12"/>
  <c r="AL17" i="12"/>
  <c r="AK17" i="12"/>
  <c r="AJ17" i="12"/>
  <c r="AI17" i="12"/>
  <c r="AH17" i="12"/>
  <c r="AG17" i="12"/>
  <c r="AF17" i="12"/>
  <c r="AB17" i="12"/>
  <c r="AA17" i="12"/>
  <c r="M17" i="12"/>
  <c r="L17" i="12"/>
  <c r="AO16" i="12"/>
  <c r="AN16" i="12"/>
  <c r="AM16" i="12"/>
  <c r="AL16" i="12"/>
  <c r="AK16" i="12"/>
  <c r="AJ16" i="12"/>
  <c r="AI16" i="12"/>
  <c r="AH16" i="12"/>
  <c r="AG16" i="12"/>
  <c r="AF16" i="12"/>
  <c r="AB16" i="12"/>
  <c r="AA16" i="12"/>
  <c r="M16" i="12"/>
  <c r="L16" i="12"/>
  <c r="AO15" i="12"/>
  <c r="AN15" i="12"/>
  <c r="AM15" i="12"/>
  <c r="AL15" i="12"/>
  <c r="AK15" i="12"/>
  <c r="AJ15" i="12"/>
  <c r="AI15" i="12"/>
  <c r="AH15" i="12"/>
  <c r="AG15" i="12"/>
  <c r="AF15" i="12"/>
  <c r="AB15" i="12"/>
  <c r="AA15" i="12"/>
  <c r="M15" i="12"/>
  <c r="L15" i="12"/>
  <c r="Y44" i="9"/>
  <c r="W44" i="9"/>
  <c r="U44" i="9"/>
  <c r="S44" i="9"/>
  <c r="Q44" i="9"/>
  <c r="J44" i="9"/>
  <c r="H44" i="9"/>
  <c r="F44" i="9"/>
  <c r="D44" i="9"/>
  <c r="B44" i="9"/>
  <c r="AO43" i="9"/>
  <c r="AN43" i="9"/>
  <c r="AM43" i="9"/>
  <c r="AL43" i="9"/>
  <c r="AK43" i="9"/>
  <c r="AJ43" i="9"/>
  <c r="AI43" i="9"/>
  <c r="AH43" i="9"/>
  <c r="AG43" i="9"/>
  <c r="AF43" i="9"/>
  <c r="AO42" i="9"/>
  <c r="AN42" i="9"/>
  <c r="AM42" i="9"/>
  <c r="AL42" i="9"/>
  <c r="AK42" i="9"/>
  <c r="AJ42" i="9"/>
  <c r="AI42" i="9"/>
  <c r="AH42" i="9"/>
  <c r="AG42" i="9"/>
  <c r="AF42" i="9"/>
  <c r="AB42" i="9"/>
  <c r="AA42" i="9"/>
  <c r="M42" i="9"/>
  <c r="L42" i="9"/>
  <c r="AO41" i="9"/>
  <c r="AN41" i="9"/>
  <c r="AM41" i="9"/>
  <c r="AL41" i="9"/>
  <c r="AK41" i="9"/>
  <c r="AJ41" i="9"/>
  <c r="AI41" i="9"/>
  <c r="AH41" i="9"/>
  <c r="AG41" i="9"/>
  <c r="AF41" i="9"/>
  <c r="AB41" i="9"/>
  <c r="AA41" i="9"/>
  <c r="M41" i="9"/>
  <c r="L41" i="9"/>
  <c r="AO40" i="9"/>
  <c r="AN40" i="9"/>
  <c r="AM40" i="9"/>
  <c r="AL40" i="9"/>
  <c r="AK40" i="9"/>
  <c r="AJ40" i="9"/>
  <c r="AI40" i="9"/>
  <c r="AH40" i="9"/>
  <c r="AG40" i="9"/>
  <c r="AF40" i="9"/>
  <c r="AB40" i="9"/>
  <c r="AA40" i="9"/>
  <c r="M40" i="9"/>
  <c r="L40" i="9"/>
  <c r="AO39" i="9"/>
  <c r="AN39" i="9"/>
  <c r="AM39" i="9"/>
  <c r="AL39" i="9"/>
  <c r="AK39" i="9"/>
  <c r="AJ39" i="9"/>
  <c r="AI39" i="9"/>
  <c r="AH39" i="9"/>
  <c r="AG39" i="9"/>
  <c r="AF39" i="9"/>
  <c r="AB39" i="9"/>
  <c r="AA39" i="9"/>
  <c r="M39" i="9"/>
  <c r="L39" i="9"/>
  <c r="Y32" i="9"/>
  <c r="W32" i="9"/>
  <c r="U32" i="9"/>
  <c r="S32" i="9"/>
  <c r="Q32" i="9"/>
  <c r="J32" i="9"/>
  <c r="H32" i="9"/>
  <c r="F32" i="9"/>
  <c r="D32" i="9"/>
  <c r="B32" i="9"/>
  <c r="AO31" i="9"/>
  <c r="AN31" i="9"/>
  <c r="AM31" i="9"/>
  <c r="AL31" i="9"/>
  <c r="AK31" i="9"/>
  <c r="AJ31" i="9"/>
  <c r="AI31" i="9"/>
  <c r="AH31" i="9"/>
  <c r="AG31" i="9"/>
  <c r="AF31" i="9"/>
  <c r="AO30" i="9"/>
  <c r="AN30" i="9"/>
  <c r="AM30" i="9"/>
  <c r="AL30" i="9"/>
  <c r="AK30" i="9"/>
  <c r="AJ30" i="9"/>
  <c r="AI30" i="9"/>
  <c r="AH30" i="9"/>
  <c r="AG30" i="9"/>
  <c r="AF30" i="9"/>
  <c r="AB30" i="9"/>
  <c r="AA30" i="9"/>
  <c r="AC30" i="9" s="1"/>
  <c r="M30" i="9"/>
  <c r="L30" i="9"/>
  <c r="AO29" i="9"/>
  <c r="AN29" i="9"/>
  <c r="AM29" i="9"/>
  <c r="AL29" i="9"/>
  <c r="AK29" i="9"/>
  <c r="AJ29" i="9"/>
  <c r="AI29" i="9"/>
  <c r="AH29" i="9"/>
  <c r="AG29" i="9"/>
  <c r="AF29" i="9"/>
  <c r="AB29" i="9"/>
  <c r="AA29" i="9"/>
  <c r="M29" i="9"/>
  <c r="L29" i="9"/>
  <c r="AO28" i="9"/>
  <c r="AN28" i="9"/>
  <c r="AM28" i="9"/>
  <c r="AL28" i="9"/>
  <c r="AK28" i="9"/>
  <c r="AJ28" i="9"/>
  <c r="AI28" i="9"/>
  <c r="AH28" i="9"/>
  <c r="AG28" i="9"/>
  <c r="AF28" i="9"/>
  <c r="AB28" i="9"/>
  <c r="AA28" i="9"/>
  <c r="M28" i="9"/>
  <c r="L28" i="9"/>
  <c r="AO27" i="9"/>
  <c r="AN27" i="9"/>
  <c r="AM27" i="9"/>
  <c r="AL27" i="9"/>
  <c r="AK27" i="9"/>
  <c r="AJ27" i="9"/>
  <c r="AI27" i="9"/>
  <c r="AH27" i="9"/>
  <c r="AG27" i="9"/>
  <c r="AF27" i="9"/>
  <c r="AB27" i="9"/>
  <c r="AA27" i="9"/>
  <c r="M27" i="9"/>
  <c r="L27" i="9"/>
  <c r="Y20" i="9"/>
  <c r="W20" i="9"/>
  <c r="U20" i="9"/>
  <c r="S20" i="9"/>
  <c r="Q20" i="9"/>
  <c r="J20" i="9"/>
  <c r="H20" i="9"/>
  <c r="F20" i="9"/>
  <c r="D20" i="9"/>
  <c r="B20" i="9"/>
  <c r="AO19" i="9"/>
  <c r="AN19" i="9"/>
  <c r="AM19" i="9"/>
  <c r="AL19" i="9"/>
  <c r="AK19" i="9"/>
  <c r="AJ19" i="9"/>
  <c r="AI19" i="9"/>
  <c r="AH19" i="9"/>
  <c r="AG19" i="9"/>
  <c r="AF19" i="9"/>
  <c r="AO18" i="9"/>
  <c r="AN18" i="9"/>
  <c r="AM18" i="9"/>
  <c r="AL18" i="9"/>
  <c r="AK18" i="9"/>
  <c r="AJ18" i="9"/>
  <c r="AI18" i="9"/>
  <c r="AH18" i="9"/>
  <c r="AG18" i="9"/>
  <c r="AF18" i="9"/>
  <c r="AB18" i="9"/>
  <c r="AA18" i="9"/>
  <c r="M18" i="9"/>
  <c r="L18" i="9"/>
  <c r="AO17" i="9"/>
  <c r="AN17" i="9"/>
  <c r="AM17" i="9"/>
  <c r="AL17" i="9"/>
  <c r="AK17" i="9"/>
  <c r="AJ17" i="9"/>
  <c r="AI17" i="9"/>
  <c r="AH17" i="9"/>
  <c r="AG17" i="9"/>
  <c r="AF17" i="9"/>
  <c r="AB17" i="9"/>
  <c r="AA17" i="9"/>
  <c r="M17" i="9"/>
  <c r="L17" i="9"/>
  <c r="AO16" i="9"/>
  <c r="AN16" i="9"/>
  <c r="AM16" i="9"/>
  <c r="AL16" i="9"/>
  <c r="AK16" i="9"/>
  <c r="AJ16" i="9"/>
  <c r="AI16" i="9"/>
  <c r="AH16" i="9"/>
  <c r="AG16" i="9"/>
  <c r="AF16" i="9"/>
  <c r="AB16" i="9"/>
  <c r="AA16" i="9"/>
  <c r="M16" i="9"/>
  <c r="L16" i="9"/>
  <c r="AO15" i="9"/>
  <c r="AN15" i="9"/>
  <c r="AM15" i="9"/>
  <c r="AL15" i="9"/>
  <c r="AK15" i="9"/>
  <c r="AJ15" i="9"/>
  <c r="AI15" i="9"/>
  <c r="AH15" i="9"/>
  <c r="AG15" i="9"/>
  <c r="AF15" i="9"/>
  <c r="AB15" i="9"/>
  <c r="AA15" i="9"/>
  <c r="M15" i="9"/>
  <c r="L15" i="9"/>
  <c r="Y44" i="8"/>
  <c r="W44" i="8"/>
  <c r="U44" i="8"/>
  <c r="S44" i="8"/>
  <c r="Q44" i="8"/>
  <c r="J44" i="8"/>
  <c r="H44" i="8"/>
  <c r="F44" i="8"/>
  <c r="D44" i="8"/>
  <c r="B44" i="8"/>
  <c r="AO43" i="8"/>
  <c r="AN43" i="8"/>
  <c r="AM43" i="8"/>
  <c r="AL43" i="8"/>
  <c r="AK43" i="8"/>
  <c r="AJ43" i="8"/>
  <c r="AI43" i="8"/>
  <c r="AH43" i="8"/>
  <c r="AG43" i="8"/>
  <c r="AF43" i="8"/>
  <c r="AO42" i="8"/>
  <c r="AN42" i="8"/>
  <c r="AM42" i="8"/>
  <c r="AL42" i="8"/>
  <c r="AK42" i="8"/>
  <c r="AJ42" i="8"/>
  <c r="AI42" i="8"/>
  <c r="AH42" i="8"/>
  <c r="AG42" i="8"/>
  <c r="AF42" i="8"/>
  <c r="AB42" i="8"/>
  <c r="AA42" i="8"/>
  <c r="M42" i="8"/>
  <c r="L42" i="8"/>
  <c r="AO41" i="8"/>
  <c r="AN41" i="8"/>
  <c r="AM41" i="8"/>
  <c r="AL41" i="8"/>
  <c r="AK41" i="8"/>
  <c r="AJ41" i="8"/>
  <c r="AI41" i="8"/>
  <c r="AH41" i="8"/>
  <c r="AG41" i="8"/>
  <c r="AF41" i="8"/>
  <c r="AB41" i="8"/>
  <c r="AA41" i="8"/>
  <c r="M41" i="8"/>
  <c r="L41" i="8"/>
  <c r="AO40" i="8"/>
  <c r="AN40" i="8"/>
  <c r="AM40" i="8"/>
  <c r="AL40" i="8"/>
  <c r="AK40" i="8"/>
  <c r="AJ40" i="8"/>
  <c r="AI40" i="8"/>
  <c r="AH40" i="8"/>
  <c r="AG40" i="8"/>
  <c r="AF40" i="8"/>
  <c r="AB40" i="8"/>
  <c r="AA40" i="8"/>
  <c r="M40" i="8"/>
  <c r="L40" i="8"/>
  <c r="AO39" i="8"/>
  <c r="AN39" i="8"/>
  <c r="AM39" i="8"/>
  <c r="AL39" i="8"/>
  <c r="AK39" i="8"/>
  <c r="AJ39" i="8"/>
  <c r="AI39" i="8"/>
  <c r="AH39" i="8"/>
  <c r="AG39" i="8"/>
  <c r="AF39" i="8"/>
  <c r="AB39" i="8"/>
  <c r="AA39" i="8"/>
  <c r="M39" i="8"/>
  <c r="L39" i="8"/>
  <c r="Y32" i="8"/>
  <c r="W32" i="8"/>
  <c r="U32" i="8"/>
  <c r="S32" i="8"/>
  <c r="Q32" i="8"/>
  <c r="J32" i="8"/>
  <c r="H32" i="8"/>
  <c r="F32" i="8"/>
  <c r="D32" i="8"/>
  <c r="B32" i="8"/>
  <c r="AO31" i="8"/>
  <c r="AN31" i="8"/>
  <c r="AM31" i="8"/>
  <c r="AL31" i="8"/>
  <c r="AK31" i="8"/>
  <c r="AJ31" i="8"/>
  <c r="AI31" i="8"/>
  <c r="AH31" i="8"/>
  <c r="AG31" i="8"/>
  <c r="AF31" i="8"/>
  <c r="AO30" i="8"/>
  <c r="AN30" i="8"/>
  <c r="AM30" i="8"/>
  <c r="AL30" i="8"/>
  <c r="AK30" i="8"/>
  <c r="AJ30" i="8"/>
  <c r="AI30" i="8"/>
  <c r="AH30" i="8"/>
  <c r="AG30" i="8"/>
  <c r="AF30" i="8"/>
  <c r="AB30" i="8"/>
  <c r="AA30" i="8"/>
  <c r="M30" i="8"/>
  <c r="L30" i="8"/>
  <c r="AO29" i="8"/>
  <c r="AN29" i="8"/>
  <c r="AM29" i="8"/>
  <c r="AL29" i="8"/>
  <c r="AK29" i="8"/>
  <c r="AJ29" i="8"/>
  <c r="AI29" i="8"/>
  <c r="AH29" i="8"/>
  <c r="AG29" i="8"/>
  <c r="AF29" i="8"/>
  <c r="AB29" i="8"/>
  <c r="AA29" i="8"/>
  <c r="M29" i="8"/>
  <c r="L29" i="8"/>
  <c r="AO28" i="8"/>
  <c r="AN28" i="8"/>
  <c r="AM28" i="8"/>
  <c r="AL28" i="8"/>
  <c r="AK28" i="8"/>
  <c r="AJ28" i="8"/>
  <c r="AI28" i="8"/>
  <c r="AH28" i="8"/>
  <c r="AG28" i="8"/>
  <c r="AF28" i="8"/>
  <c r="AB28" i="8"/>
  <c r="AA28" i="8"/>
  <c r="M28" i="8"/>
  <c r="L28" i="8"/>
  <c r="AO27" i="8"/>
  <c r="AN27" i="8"/>
  <c r="AM27" i="8"/>
  <c r="AL27" i="8"/>
  <c r="AK27" i="8"/>
  <c r="AJ27" i="8"/>
  <c r="AI27" i="8"/>
  <c r="AH27" i="8"/>
  <c r="AG27" i="8"/>
  <c r="AF27" i="8"/>
  <c r="AB27" i="8"/>
  <c r="AA27" i="8"/>
  <c r="M27" i="8"/>
  <c r="L27" i="8"/>
  <c r="Y20" i="8"/>
  <c r="W20" i="8"/>
  <c r="U20" i="8"/>
  <c r="S20" i="8"/>
  <c r="Q20" i="8"/>
  <c r="J20" i="8"/>
  <c r="H20" i="8"/>
  <c r="F20" i="8"/>
  <c r="D20" i="8"/>
  <c r="B20" i="8"/>
  <c r="AO19" i="8"/>
  <c r="AN19" i="8"/>
  <c r="AM19" i="8"/>
  <c r="AL19" i="8"/>
  <c r="AK19" i="8"/>
  <c r="AJ19" i="8"/>
  <c r="AI19" i="8"/>
  <c r="AH19" i="8"/>
  <c r="AG19" i="8"/>
  <c r="AF19" i="8"/>
  <c r="AO18" i="8"/>
  <c r="AN18" i="8"/>
  <c r="AM18" i="8"/>
  <c r="AL18" i="8"/>
  <c r="AK18" i="8"/>
  <c r="AJ18" i="8"/>
  <c r="AI18" i="8"/>
  <c r="AH18" i="8"/>
  <c r="AG18" i="8"/>
  <c r="AF18" i="8"/>
  <c r="AB18" i="8"/>
  <c r="AA18" i="8"/>
  <c r="AO17" i="8"/>
  <c r="AN17" i="8"/>
  <c r="AM17" i="8"/>
  <c r="AL17" i="8"/>
  <c r="AK17" i="8"/>
  <c r="AJ17" i="8"/>
  <c r="AI17" i="8"/>
  <c r="AH17" i="8"/>
  <c r="AG17" i="8"/>
  <c r="AF17" i="8"/>
  <c r="AB17" i="8"/>
  <c r="AA17" i="8"/>
  <c r="AO16" i="8"/>
  <c r="AN16" i="8"/>
  <c r="AM16" i="8"/>
  <c r="AL16" i="8"/>
  <c r="AK16" i="8"/>
  <c r="AJ16" i="8"/>
  <c r="AI16" i="8"/>
  <c r="AH16" i="8"/>
  <c r="AG16" i="8"/>
  <c r="AF16" i="8"/>
  <c r="AB16" i="8"/>
  <c r="AA16" i="8"/>
  <c r="AO15" i="8"/>
  <c r="AN15" i="8"/>
  <c r="AM15" i="8"/>
  <c r="AL15" i="8"/>
  <c r="AK15" i="8"/>
  <c r="AJ15" i="8"/>
  <c r="AI15" i="8"/>
  <c r="AH15" i="8"/>
  <c r="AG15" i="8"/>
  <c r="AF15" i="8"/>
  <c r="AB15" i="8"/>
  <c r="AA15" i="8"/>
  <c r="AO43" i="7"/>
  <c r="AN43" i="7"/>
  <c r="AM43" i="7"/>
  <c r="AL43" i="7"/>
  <c r="AK43" i="7"/>
  <c r="AJ43" i="7"/>
  <c r="AI43" i="7"/>
  <c r="AH43" i="7"/>
  <c r="AG43" i="7"/>
  <c r="AF43" i="7"/>
  <c r="AO42" i="7"/>
  <c r="AN42" i="7"/>
  <c r="AM42" i="7"/>
  <c r="AL42" i="7"/>
  <c r="AK42" i="7"/>
  <c r="AJ42" i="7"/>
  <c r="AI42" i="7"/>
  <c r="AH42" i="7"/>
  <c r="AG42" i="7"/>
  <c r="AF42" i="7"/>
  <c r="AO41" i="7"/>
  <c r="AN41" i="7"/>
  <c r="AM41" i="7"/>
  <c r="AL41" i="7"/>
  <c r="AK41" i="7"/>
  <c r="AJ41" i="7"/>
  <c r="AI41" i="7"/>
  <c r="AH41" i="7"/>
  <c r="AG41" i="7"/>
  <c r="AF41" i="7"/>
  <c r="AO40" i="7"/>
  <c r="AN40" i="7"/>
  <c r="AM40" i="7"/>
  <c r="AL40" i="7"/>
  <c r="AK40" i="7"/>
  <c r="AJ40" i="7"/>
  <c r="AI40" i="7"/>
  <c r="AH40" i="7"/>
  <c r="AG40" i="7"/>
  <c r="AF40" i="7"/>
  <c r="AO39" i="7"/>
  <c r="AN39" i="7"/>
  <c r="AM39" i="7"/>
  <c r="AL39" i="7"/>
  <c r="AK39" i="7"/>
  <c r="AJ39" i="7"/>
  <c r="AI39" i="7"/>
  <c r="AH39" i="7"/>
  <c r="AG39" i="7"/>
  <c r="AF39" i="7"/>
  <c r="AO31" i="7"/>
  <c r="AN31" i="7"/>
  <c r="AM31" i="7"/>
  <c r="AL31" i="7"/>
  <c r="AK31" i="7"/>
  <c r="AJ31" i="7"/>
  <c r="AI31" i="7"/>
  <c r="AH31" i="7"/>
  <c r="AG31" i="7"/>
  <c r="AF31" i="7"/>
  <c r="AO30" i="7"/>
  <c r="AN30" i="7"/>
  <c r="AM30" i="7"/>
  <c r="AL30" i="7"/>
  <c r="AK30" i="7"/>
  <c r="AJ30" i="7"/>
  <c r="AI30" i="7"/>
  <c r="AH30" i="7"/>
  <c r="AG30" i="7"/>
  <c r="AF30" i="7"/>
  <c r="AO29" i="7"/>
  <c r="AN29" i="7"/>
  <c r="AM29" i="7"/>
  <c r="AL29" i="7"/>
  <c r="AK29" i="7"/>
  <c r="AJ29" i="7"/>
  <c r="AI29" i="7"/>
  <c r="AH29" i="7"/>
  <c r="AG29" i="7"/>
  <c r="AF29" i="7"/>
  <c r="AO28" i="7"/>
  <c r="AN28" i="7"/>
  <c r="AM28" i="7"/>
  <c r="AL28" i="7"/>
  <c r="AK28" i="7"/>
  <c r="AJ28" i="7"/>
  <c r="AI28" i="7"/>
  <c r="AH28" i="7"/>
  <c r="AG28" i="7"/>
  <c r="AF28" i="7"/>
  <c r="AO27" i="7"/>
  <c r="AN27" i="7"/>
  <c r="AM27" i="7"/>
  <c r="AL27" i="7"/>
  <c r="AK27" i="7"/>
  <c r="AJ27" i="7"/>
  <c r="AI27" i="7"/>
  <c r="AH27" i="7"/>
  <c r="AG27" i="7"/>
  <c r="AF27" i="7"/>
  <c r="AN19" i="7"/>
  <c r="AO19" i="7"/>
  <c r="AG15" i="7"/>
  <c r="AH15" i="7"/>
  <c r="AI15" i="7"/>
  <c r="AJ15" i="7"/>
  <c r="AK15" i="7"/>
  <c r="AL15" i="7"/>
  <c r="AM15" i="7"/>
  <c r="AN15" i="7"/>
  <c r="AO15" i="7"/>
  <c r="AG16" i="7"/>
  <c r="AH16" i="7"/>
  <c r="AI16" i="7"/>
  <c r="AJ16" i="7"/>
  <c r="AK16" i="7"/>
  <c r="AL16" i="7"/>
  <c r="AM16" i="7"/>
  <c r="AN16" i="7"/>
  <c r="AO16" i="7"/>
  <c r="AG17" i="7"/>
  <c r="AH17" i="7"/>
  <c r="AI17" i="7"/>
  <c r="AJ17" i="7"/>
  <c r="AK17" i="7"/>
  <c r="AL17" i="7"/>
  <c r="AM17" i="7"/>
  <c r="AN17" i="7"/>
  <c r="AO17" i="7"/>
  <c r="AG18" i="7"/>
  <c r="AH18" i="7"/>
  <c r="AI18" i="7"/>
  <c r="AJ18" i="7"/>
  <c r="AK18" i="7"/>
  <c r="AL18" i="7"/>
  <c r="AM18" i="7"/>
  <c r="AN18" i="7"/>
  <c r="AO18" i="7"/>
  <c r="AG19" i="7"/>
  <c r="AH19" i="7"/>
  <c r="AI19" i="7"/>
  <c r="AJ19" i="7"/>
  <c r="AK19" i="7"/>
  <c r="AL19" i="7"/>
  <c r="AM19" i="7"/>
  <c r="AF16" i="7"/>
  <c r="AF17" i="7"/>
  <c r="AF18" i="7"/>
  <c r="AF19" i="7"/>
  <c r="AF15" i="7"/>
  <c r="Y44" i="7"/>
  <c r="W44" i="7"/>
  <c r="U44" i="7"/>
  <c r="S44" i="7"/>
  <c r="Q44" i="7"/>
  <c r="AB42" i="7"/>
  <c r="AA42" i="7"/>
  <c r="AB41" i="7"/>
  <c r="AQ41" i="7" s="1"/>
  <c r="AA41" i="7"/>
  <c r="AB40" i="7"/>
  <c r="AA40" i="7"/>
  <c r="AB39" i="7"/>
  <c r="AQ39" i="7" s="1"/>
  <c r="AA39" i="7"/>
  <c r="AP39" i="7" s="1"/>
  <c r="Y32" i="7"/>
  <c r="W32" i="7"/>
  <c r="U32" i="7"/>
  <c r="S32" i="7"/>
  <c r="Q32" i="7"/>
  <c r="AB30" i="7"/>
  <c r="AQ30" i="7" s="1"/>
  <c r="AA30" i="7"/>
  <c r="AP30" i="7" s="1"/>
  <c r="AB29" i="7"/>
  <c r="AQ29" i="7" s="1"/>
  <c r="AA29" i="7"/>
  <c r="AB28" i="7"/>
  <c r="AQ28" i="7" s="1"/>
  <c r="AA28" i="7"/>
  <c r="AP28" i="7" s="1"/>
  <c r="AB27" i="7"/>
  <c r="AQ27" i="7" s="1"/>
  <c r="AA27" i="7"/>
  <c r="Y20" i="7"/>
  <c r="W20" i="7"/>
  <c r="U20" i="7"/>
  <c r="S20" i="7"/>
  <c r="Q20" i="7"/>
  <c r="AB18" i="7"/>
  <c r="AA18" i="7"/>
  <c r="AB17" i="7"/>
  <c r="AA17" i="7"/>
  <c r="AB16" i="7"/>
  <c r="AA16" i="7"/>
  <c r="AB15" i="7"/>
  <c r="AQ15" i="7" s="1"/>
  <c r="AA15" i="7"/>
  <c r="J44" i="7"/>
  <c r="H44" i="7"/>
  <c r="F44" i="7"/>
  <c r="D44" i="7"/>
  <c r="B44" i="7"/>
  <c r="J32" i="7"/>
  <c r="H32" i="7"/>
  <c r="F32" i="7"/>
  <c r="D32" i="7"/>
  <c r="B32" i="7"/>
  <c r="J20" i="7"/>
  <c r="H20" i="7"/>
  <c r="F20" i="7"/>
  <c r="D20" i="7"/>
  <c r="B20" i="7"/>
  <c r="AC41" i="7" l="1"/>
  <c r="AF44" i="9"/>
  <c r="AC15" i="7"/>
  <c r="AR15" i="7" s="1"/>
  <c r="AR15" i="16"/>
  <c r="AH20" i="7"/>
  <c r="AR42" i="17"/>
  <c r="AR17" i="17"/>
  <c r="AC41" i="4"/>
  <c r="AC40" i="11"/>
  <c r="AR15" i="17"/>
  <c r="AR40" i="16"/>
  <c r="AR41" i="16"/>
  <c r="AC29" i="9"/>
  <c r="AR29" i="16"/>
  <c r="AP15" i="14"/>
  <c r="AH32" i="11"/>
  <c r="AC40" i="6"/>
  <c r="AQ17" i="6"/>
  <c r="AF32" i="9"/>
  <c r="AC16" i="7"/>
  <c r="AR16" i="7" s="1"/>
  <c r="AR39" i="17"/>
  <c r="AR27" i="17"/>
  <c r="AR32" i="17"/>
  <c r="AR18" i="17"/>
  <c r="AR39" i="16"/>
  <c r="AL44" i="15"/>
  <c r="AH32" i="15"/>
  <c r="AC41" i="14"/>
  <c r="AL32" i="14"/>
  <c r="AC16" i="14"/>
  <c r="AC28" i="11"/>
  <c r="AJ44" i="6"/>
  <c r="AH32" i="6"/>
  <c r="AH44" i="12"/>
  <c r="AL32" i="12"/>
  <c r="AC16" i="12"/>
  <c r="AJ32" i="9"/>
  <c r="AH44" i="8"/>
  <c r="AF44" i="4"/>
  <c r="AN44" i="4"/>
  <c r="AC39" i="4"/>
  <c r="AJ20" i="4"/>
  <c r="AR20" i="17"/>
  <c r="AR42" i="16"/>
  <c r="AR44" i="16"/>
  <c r="AR30" i="16"/>
  <c r="AR18" i="16"/>
  <c r="AJ20" i="14"/>
  <c r="AL20" i="14"/>
  <c r="AJ32" i="11"/>
  <c r="AP29" i="11"/>
  <c r="AH20" i="12"/>
  <c r="AL20" i="8"/>
  <c r="AH44" i="7"/>
  <c r="AJ32" i="7"/>
  <c r="AL32" i="7"/>
  <c r="AN20" i="7"/>
  <c r="AC40" i="4"/>
  <c r="AC29" i="4"/>
  <c r="AF32" i="4"/>
  <c r="AC16" i="4"/>
  <c r="AL20" i="4"/>
  <c r="AR41" i="17"/>
  <c r="AR28" i="17"/>
  <c r="AR29" i="17"/>
  <c r="AR28" i="16"/>
  <c r="AR32" i="16"/>
  <c r="AR16" i="16"/>
  <c r="AC39" i="15"/>
  <c r="AC28" i="15"/>
  <c r="AQ15" i="15"/>
  <c r="AC16" i="15"/>
  <c r="AL20" i="15"/>
  <c r="AC40" i="14"/>
  <c r="AN44" i="14"/>
  <c r="AJ32" i="14"/>
  <c r="AC29" i="14"/>
  <c r="AQ41" i="11"/>
  <c r="AC39" i="11"/>
  <c r="AF32" i="11"/>
  <c r="AN32" i="11"/>
  <c r="AQ15" i="11"/>
  <c r="AF20" i="11"/>
  <c r="AN20" i="11"/>
  <c r="AL32" i="10"/>
  <c r="AF20" i="10"/>
  <c r="AN20" i="10"/>
  <c r="AC29" i="6"/>
  <c r="AN32" i="6"/>
  <c r="AQ27" i="12"/>
  <c r="AC28" i="12"/>
  <c r="AQ29" i="12"/>
  <c r="AP28" i="12"/>
  <c r="AL20" i="12"/>
  <c r="AP16" i="12"/>
  <c r="AQ17" i="12"/>
  <c r="AQ16" i="12"/>
  <c r="AC17" i="12"/>
  <c r="AN20" i="12"/>
  <c r="AP29" i="9"/>
  <c r="AH32" i="9"/>
  <c r="AC18" i="9"/>
  <c r="AJ20" i="9"/>
  <c r="AQ42" i="8"/>
  <c r="AC40" i="8"/>
  <c r="AC42" i="8"/>
  <c r="AJ44" i="8"/>
  <c r="AF44" i="7"/>
  <c r="AN44" i="7"/>
  <c r="AF32" i="7"/>
  <c r="AC30" i="7"/>
  <c r="AR30" i="7" s="1"/>
  <c r="AH32" i="7"/>
  <c r="AC29" i="7"/>
  <c r="AR29" i="7" s="1"/>
  <c r="AC32" i="7"/>
  <c r="AJ20" i="7"/>
  <c r="AJ44" i="4"/>
  <c r="AN32" i="4"/>
  <c r="AR44" i="17"/>
  <c r="AR20" i="16"/>
  <c r="AC18" i="14"/>
  <c r="AL44" i="11"/>
  <c r="AP40" i="11"/>
  <c r="AP30" i="11"/>
  <c r="AC29" i="11"/>
  <c r="AQ17" i="11"/>
  <c r="AQ39" i="10"/>
  <c r="AC39" i="10"/>
  <c r="AC41" i="10"/>
  <c r="AN44" i="10"/>
  <c r="AH20" i="10"/>
  <c r="AP16" i="6"/>
  <c r="AC39" i="12"/>
  <c r="AQ30" i="9"/>
  <c r="AQ18" i="9"/>
  <c r="AP27" i="7"/>
  <c r="AN32" i="7"/>
  <c r="AQ16" i="7"/>
  <c r="AL20" i="7"/>
  <c r="AC18" i="7"/>
  <c r="AR18" i="7" s="1"/>
  <c r="N32" i="14"/>
  <c r="N41" i="14"/>
  <c r="AP40" i="4"/>
  <c r="AH32" i="4"/>
  <c r="AP16" i="4"/>
  <c r="AH20" i="4"/>
  <c r="AC20" i="4"/>
  <c r="AC15" i="15"/>
  <c r="AQ28" i="14"/>
  <c r="AC28" i="14"/>
  <c r="AQ15" i="14"/>
  <c r="AC17" i="14"/>
  <c r="AF20" i="14"/>
  <c r="AN44" i="11"/>
  <c r="AQ27" i="11"/>
  <c r="AC27" i="11"/>
  <c r="AC17" i="11"/>
  <c r="AQ27" i="10"/>
  <c r="AC27" i="10"/>
  <c r="AC29" i="10"/>
  <c r="AF32" i="10"/>
  <c r="AN32" i="10"/>
  <c r="AP18" i="10"/>
  <c r="AC16" i="10"/>
  <c r="AQ39" i="6"/>
  <c r="AQ42" i="6"/>
  <c r="AC42" i="6"/>
  <c r="AQ27" i="6"/>
  <c r="AC28" i="6"/>
  <c r="AQ16" i="6"/>
  <c r="AC16" i="6"/>
  <c r="AC41" i="12"/>
  <c r="AN44" i="12"/>
  <c r="AC40" i="12"/>
  <c r="AJ44" i="12"/>
  <c r="AP29" i="12"/>
  <c r="AC30" i="12"/>
  <c r="AJ32" i="12"/>
  <c r="AP40" i="9"/>
  <c r="AC41" i="9"/>
  <c r="AN44" i="9"/>
  <c r="AQ40" i="9"/>
  <c r="AQ42" i="9"/>
  <c r="AC42" i="9"/>
  <c r="AJ44" i="9"/>
  <c r="AC28" i="8"/>
  <c r="AL32" i="8"/>
  <c r="AP40" i="7"/>
  <c r="AJ44" i="7"/>
  <c r="AQ40" i="7"/>
  <c r="AL44" i="7"/>
  <c r="AQ42" i="7"/>
  <c r="N42" i="4"/>
  <c r="AR42" i="4" s="1"/>
  <c r="N30" i="4"/>
  <c r="N42" i="15"/>
  <c r="N41" i="15"/>
  <c r="N27" i="15"/>
  <c r="N29" i="15"/>
  <c r="N17" i="15"/>
  <c r="N39" i="14"/>
  <c r="AJ44" i="14"/>
  <c r="N27" i="14"/>
  <c r="N29" i="14"/>
  <c r="N44" i="11"/>
  <c r="N42" i="11"/>
  <c r="N29" i="10"/>
  <c r="N17" i="10"/>
  <c r="N30" i="10"/>
  <c r="N29" i="6"/>
  <c r="N30" i="6"/>
  <c r="N17" i="6"/>
  <c r="N42" i="12"/>
  <c r="N39" i="12"/>
  <c r="N41" i="12"/>
  <c r="N27" i="9"/>
  <c r="N42" i="9"/>
  <c r="N29" i="8"/>
  <c r="N27" i="8"/>
  <c r="AP18" i="8"/>
  <c r="AF20" i="8"/>
  <c r="AN20" i="8"/>
  <c r="N30" i="8"/>
  <c r="AC41" i="8"/>
  <c r="AN44" i="8"/>
  <c r="AC15" i="9"/>
  <c r="AP16" i="9"/>
  <c r="AC17" i="9"/>
  <c r="N18" i="9"/>
  <c r="AC27" i="9"/>
  <c r="AL44" i="9"/>
  <c r="AC29" i="12"/>
  <c r="N30" i="12"/>
  <c r="AN32" i="12"/>
  <c r="AC39" i="6"/>
  <c r="AP40" i="6"/>
  <c r="AQ41" i="6"/>
  <c r="AL44" i="6"/>
  <c r="AQ15" i="10"/>
  <c r="AC28" i="10"/>
  <c r="AQ42" i="10"/>
  <c r="AH44" i="10"/>
  <c r="AQ18" i="11"/>
  <c r="AQ39" i="11"/>
  <c r="AP41" i="11"/>
  <c r="AC42" i="11"/>
  <c r="AJ44" i="11"/>
  <c r="AC30" i="14"/>
  <c r="AQ42" i="14"/>
  <c r="AH44" i="14"/>
  <c r="N18" i="15"/>
  <c r="AC29" i="15"/>
  <c r="AP30" i="15"/>
  <c r="AH44" i="15"/>
  <c r="AQ15" i="4"/>
  <c r="AQ17" i="4"/>
  <c r="AQ27" i="4"/>
  <c r="AQ29" i="4"/>
  <c r="AC30" i="4"/>
  <c r="AJ32" i="4"/>
  <c r="AC42" i="4"/>
  <c r="AC20" i="9"/>
  <c r="N30" i="9"/>
  <c r="AR30" i="9" s="1"/>
  <c r="AN32" i="9"/>
  <c r="AC39" i="9"/>
  <c r="AC15" i="6"/>
  <c r="AC18" i="6"/>
  <c r="AJ20" i="6"/>
  <c r="AN44" i="6"/>
  <c r="AL20" i="10"/>
  <c r="AC30" i="10"/>
  <c r="AJ32" i="10"/>
  <c r="N39" i="10"/>
  <c r="AR39" i="10" s="1"/>
  <c r="AC40" i="10"/>
  <c r="N41" i="10"/>
  <c r="AC42" i="10"/>
  <c r="AJ44" i="10"/>
  <c r="N15" i="11"/>
  <c r="AC16" i="11"/>
  <c r="N17" i="11"/>
  <c r="AC18" i="11"/>
  <c r="AJ20" i="11"/>
  <c r="AQ39" i="14"/>
  <c r="AH20" i="15"/>
  <c r="N39" i="15"/>
  <c r="AC15" i="4"/>
  <c r="AC17" i="4"/>
  <c r="N18" i="4"/>
  <c r="AC27" i="4"/>
  <c r="AL44" i="4"/>
  <c r="AP42" i="7"/>
  <c r="AJ32" i="6"/>
  <c r="AC17" i="10"/>
  <c r="N40" i="11"/>
  <c r="AC15" i="14"/>
  <c r="AN20" i="14"/>
  <c r="AP16" i="8"/>
  <c r="N41" i="8"/>
  <c r="AQ15" i="9"/>
  <c r="AC16" i="9"/>
  <c r="AQ27" i="9"/>
  <c r="AQ29" i="9"/>
  <c r="AQ28" i="12"/>
  <c r="N29" i="12"/>
  <c r="N15" i="6"/>
  <c r="AN20" i="6"/>
  <c r="AP41" i="6"/>
  <c r="AP17" i="10"/>
  <c r="N18" i="10"/>
  <c r="AC15" i="11"/>
  <c r="N18" i="11"/>
  <c r="AP28" i="11"/>
  <c r="AQ29" i="11"/>
  <c r="N39" i="11"/>
  <c r="AQ42" i="11"/>
  <c r="N30" i="14"/>
  <c r="N42" i="14"/>
  <c r="AP40" i="15"/>
  <c r="N44" i="15"/>
  <c r="N15" i="4"/>
  <c r="AC18" i="4"/>
  <c r="N27" i="4"/>
  <c r="AP29" i="4"/>
  <c r="AQ30" i="4"/>
  <c r="AQ40" i="4"/>
  <c r="N39" i="4"/>
  <c r="N15" i="15"/>
  <c r="N30" i="15"/>
  <c r="N18" i="14"/>
  <c r="N17" i="14"/>
  <c r="AL32" i="15"/>
  <c r="AP16" i="15"/>
  <c r="AP18" i="15"/>
  <c r="AP17" i="15"/>
  <c r="AC17" i="15"/>
  <c r="AF20" i="15"/>
  <c r="AN20" i="15"/>
  <c r="AP41" i="15"/>
  <c r="AQ42" i="15"/>
  <c r="AC44" i="15"/>
  <c r="AQ39" i="15"/>
  <c r="AC40" i="15"/>
  <c r="AC42" i="15"/>
  <c r="AJ44" i="15"/>
  <c r="AP29" i="15"/>
  <c r="AQ27" i="15"/>
  <c r="N40" i="14"/>
  <c r="N44" i="14"/>
  <c r="N41" i="11"/>
  <c r="N29" i="11"/>
  <c r="N30" i="11"/>
  <c r="N15" i="10"/>
  <c r="N42" i="10"/>
  <c r="N44" i="10"/>
  <c r="N27" i="10"/>
  <c r="N18" i="6"/>
  <c r="N20" i="6"/>
  <c r="N40" i="6"/>
  <c r="N41" i="6"/>
  <c r="N42" i="6"/>
  <c r="N44" i="6"/>
  <c r="N32" i="6"/>
  <c r="N27" i="6"/>
  <c r="N18" i="12"/>
  <c r="N20" i="12"/>
  <c r="N40" i="12"/>
  <c r="N44" i="12"/>
  <c r="N32" i="12"/>
  <c r="N15" i="9"/>
  <c r="N20" i="9"/>
  <c r="AR20" i="9" s="1"/>
  <c r="N17" i="9"/>
  <c r="N39" i="9"/>
  <c r="N28" i="9"/>
  <c r="N42" i="8"/>
  <c r="N44" i="8"/>
  <c r="N39" i="8"/>
  <c r="AC27" i="8"/>
  <c r="AJ32" i="8"/>
  <c r="AR41" i="7"/>
  <c r="AP41" i="7"/>
  <c r="AP29" i="7"/>
  <c r="N20" i="7"/>
  <c r="AF20" i="7"/>
  <c r="AQ16" i="4"/>
  <c r="AP18" i="4"/>
  <c r="AP17" i="4"/>
  <c r="AQ18" i="4"/>
  <c r="AF20" i="4"/>
  <c r="AN20" i="4"/>
  <c r="AP42" i="4"/>
  <c r="AP41" i="4"/>
  <c r="AQ42" i="4"/>
  <c r="AQ39" i="4"/>
  <c r="AQ41" i="4"/>
  <c r="AH44" i="4"/>
  <c r="AC44" i="4"/>
  <c r="AC28" i="4"/>
  <c r="AC32" i="4"/>
  <c r="AP28" i="4"/>
  <c r="AQ28" i="4"/>
  <c r="AP30" i="4"/>
  <c r="AL32" i="4"/>
  <c r="AQ17" i="15"/>
  <c r="AQ16" i="15"/>
  <c r="AC20" i="15"/>
  <c r="AQ18" i="15"/>
  <c r="AC18" i="15"/>
  <c r="AJ20" i="15"/>
  <c r="AQ41" i="15"/>
  <c r="AQ40" i="15"/>
  <c r="AC41" i="15"/>
  <c r="AN44" i="15"/>
  <c r="AC27" i="15"/>
  <c r="AP28" i="15"/>
  <c r="AQ29" i="15"/>
  <c r="AQ30" i="15"/>
  <c r="AF32" i="15"/>
  <c r="AN32" i="15"/>
  <c r="AQ28" i="15"/>
  <c r="AC32" i="15"/>
  <c r="AC30" i="15"/>
  <c r="AJ32" i="15"/>
  <c r="AP17" i="14"/>
  <c r="AP18" i="14"/>
  <c r="AP16" i="14"/>
  <c r="AQ17" i="14"/>
  <c r="AQ18" i="14"/>
  <c r="AQ16" i="14"/>
  <c r="AH20" i="14"/>
  <c r="AC20" i="14"/>
  <c r="AP41" i="14"/>
  <c r="AC44" i="14"/>
  <c r="AC39" i="14"/>
  <c r="AP40" i="14"/>
  <c r="AQ41" i="14"/>
  <c r="AC42" i="14"/>
  <c r="AL44" i="14"/>
  <c r="AQ27" i="14"/>
  <c r="AP29" i="14"/>
  <c r="AP30" i="14"/>
  <c r="AC27" i="14"/>
  <c r="AP28" i="14"/>
  <c r="AQ29" i="14"/>
  <c r="AQ30" i="14"/>
  <c r="AN32" i="14"/>
  <c r="AH32" i="14"/>
  <c r="AC32" i="14"/>
  <c r="AP16" i="11"/>
  <c r="AQ16" i="11"/>
  <c r="AH20" i="11"/>
  <c r="AC20" i="11"/>
  <c r="AP17" i="11"/>
  <c r="AP18" i="11"/>
  <c r="AL20" i="11"/>
  <c r="AC41" i="11"/>
  <c r="AH44" i="11"/>
  <c r="AC44" i="11"/>
  <c r="AQ28" i="11"/>
  <c r="AC32" i="11"/>
  <c r="AP27" i="11"/>
  <c r="AC30" i="11"/>
  <c r="AL32" i="11"/>
  <c r="AC15" i="10"/>
  <c r="AP16" i="10"/>
  <c r="AQ17" i="10"/>
  <c r="AQ18" i="10"/>
  <c r="AQ16" i="10"/>
  <c r="AC20" i="10"/>
  <c r="AC18" i="10"/>
  <c r="AJ20" i="10"/>
  <c r="AP41" i="10"/>
  <c r="AC44" i="10"/>
  <c r="AP40" i="10"/>
  <c r="AQ41" i="10"/>
  <c r="AQ40" i="10"/>
  <c r="AL44" i="10"/>
  <c r="AP28" i="10"/>
  <c r="AQ29" i="10"/>
  <c r="AQ30" i="10"/>
  <c r="AP29" i="10"/>
  <c r="AP30" i="10"/>
  <c r="AQ28" i="10"/>
  <c r="AH32" i="10"/>
  <c r="AC32" i="10"/>
  <c r="AP29" i="6"/>
  <c r="AQ30" i="6"/>
  <c r="AC32" i="6"/>
  <c r="AC27" i="6"/>
  <c r="AP28" i="6"/>
  <c r="AQ29" i="6"/>
  <c r="AC30" i="6"/>
  <c r="AQ28" i="6"/>
  <c r="AL32" i="6"/>
  <c r="AP39" i="6"/>
  <c r="AC41" i="6"/>
  <c r="AH44" i="6"/>
  <c r="AC44" i="6"/>
  <c r="AL20" i="6"/>
  <c r="AP18" i="6"/>
  <c r="AQ15" i="6"/>
  <c r="AP17" i="6"/>
  <c r="AC17" i="6"/>
  <c r="AH20" i="6"/>
  <c r="AC20" i="6"/>
  <c r="AC15" i="12"/>
  <c r="AQ18" i="12"/>
  <c r="AC20" i="12"/>
  <c r="AQ15" i="12"/>
  <c r="AP17" i="12"/>
  <c r="AC18" i="12"/>
  <c r="AJ20" i="12"/>
  <c r="AQ39" i="12"/>
  <c r="AP41" i="12"/>
  <c r="AQ42" i="12"/>
  <c r="AC44" i="12"/>
  <c r="AP40" i="12"/>
  <c r="AQ41" i="12"/>
  <c r="AC42" i="12"/>
  <c r="AL44" i="12"/>
  <c r="AC27" i="12"/>
  <c r="AP27" i="12"/>
  <c r="AQ30" i="12"/>
  <c r="AH32" i="12"/>
  <c r="AC32" i="12"/>
  <c r="N15" i="12"/>
  <c r="N17" i="12"/>
  <c r="AQ16" i="9"/>
  <c r="AP18" i="9"/>
  <c r="AL20" i="9"/>
  <c r="AP17" i="9"/>
  <c r="AF20" i="9"/>
  <c r="AN20" i="9"/>
  <c r="AP42" i="9"/>
  <c r="AP41" i="9"/>
  <c r="AQ39" i="9"/>
  <c r="AC40" i="9"/>
  <c r="AQ41" i="9"/>
  <c r="AH44" i="9"/>
  <c r="AC44" i="9"/>
  <c r="AC28" i="9"/>
  <c r="AC32" i="9"/>
  <c r="AQ28" i="9"/>
  <c r="AP30" i="9"/>
  <c r="AL32" i="9"/>
  <c r="AP17" i="8"/>
  <c r="AC17" i="8"/>
  <c r="AQ15" i="8"/>
  <c r="AC16" i="8"/>
  <c r="AH20" i="8"/>
  <c r="AQ39" i="8"/>
  <c r="AC39" i="8"/>
  <c r="AQ27" i="8"/>
  <c r="AQ29" i="8"/>
  <c r="AC30" i="8"/>
  <c r="AC29" i="8"/>
  <c r="AF32" i="8"/>
  <c r="AN32" i="8"/>
  <c r="AC15" i="8"/>
  <c r="AQ17" i="8"/>
  <c r="AQ18" i="8"/>
  <c r="AQ16" i="8"/>
  <c r="AC20" i="8"/>
  <c r="AC18" i="8"/>
  <c r="AJ20" i="8"/>
  <c r="AP41" i="8"/>
  <c r="AC44" i="8"/>
  <c r="AQ41" i="8"/>
  <c r="AP40" i="8"/>
  <c r="AQ40" i="8"/>
  <c r="AL44" i="8"/>
  <c r="AP29" i="8"/>
  <c r="AP30" i="8"/>
  <c r="AP28" i="8"/>
  <c r="AQ30" i="8"/>
  <c r="AQ28" i="8"/>
  <c r="AH32" i="8"/>
  <c r="AC32" i="8"/>
  <c r="N17" i="4"/>
  <c r="AP27" i="4"/>
  <c r="N29" i="4"/>
  <c r="AP39" i="4"/>
  <c r="N41" i="4"/>
  <c r="N16" i="4"/>
  <c r="N28" i="4"/>
  <c r="N40" i="4"/>
  <c r="N20" i="4"/>
  <c r="N32" i="4"/>
  <c r="N44" i="4"/>
  <c r="AP15" i="4"/>
  <c r="AP15" i="15"/>
  <c r="AP27" i="15"/>
  <c r="N16" i="15"/>
  <c r="N28" i="15"/>
  <c r="N40" i="15"/>
  <c r="AP42" i="15"/>
  <c r="AP39" i="15"/>
  <c r="AF44" i="15"/>
  <c r="N20" i="15"/>
  <c r="N32" i="15"/>
  <c r="AP27" i="14"/>
  <c r="AQ40" i="14"/>
  <c r="N16" i="14"/>
  <c r="N28" i="14"/>
  <c r="AP42" i="14"/>
  <c r="AP39" i="14"/>
  <c r="N15" i="14"/>
  <c r="AF32" i="14"/>
  <c r="AF44" i="14"/>
  <c r="N20" i="14"/>
  <c r="AP15" i="11"/>
  <c r="AP39" i="11"/>
  <c r="AQ40" i="11"/>
  <c r="N16" i="11"/>
  <c r="N28" i="11"/>
  <c r="AP42" i="11"/>
  <c r="N27" i="11"/>
  <c r="AF44" i="11"/>
  <c r="N20" i="11"/>
  <c r="N32" i="11"/>
  <c r="N16" i="10"/>
  <c r="N28" i="10"/>
  <c r="N40" i="10"/>
  <c r="AP42" i="10"/>
  <c r="AP15" i="10"/>
  <c r="AP27" i="10"/>
  <c r="AP39" i="10"/>
  <c r="AF44" i="10"/>
  <c r="N20" i="10"/>
  <c r="N32" i="10"/>
  <c r="AP15" i="6"/>
  <c r="AP27" i="6"/>
  <c r="AQ40" i="6"/>
  <c r="N16" i="6"/>
  <c r="N28" i="6"/>
  <c r="AP30" i="6"/>
  <c r="AP42" i="6"/>
  <c r="AQ18" i="6"/>
  <c r="AF20" i="6"/>
  <c r="AF32" i="6"/>
  <c r="N39" i="6"/>
  <c r="AF44" i="6"/>
  <c r="AP15" i="12"/>
  <c r="AP39" i="12"/>
  <c r="AQ40" i="12"/>
  <c r="N16" i="12"/>
  <c r="AP18" i="12"/>
  <c r="N28" i="12"/>
  <c r="AF20" i="12"/>
  <c r="N27" i="12"/>
  <c r="AF32" i="12"/>
  <c r="AF44" i="12"/>
  <c r="AP30" i="12"/>
  <c r="AP42" i="12"/>
  <c r="AQ17" i="9"/>
  <c r="AH20" i="9"/>
  <c r="AP28" i="9"/>
  <c r="AP15" i="9"/>
  <c r="AP27" i="9"/>
  <c r="N29" i="9"/>
  <c r="AR29" i="9" s="1"/>
  <c r="AP39" i="9"/>
  <c r="N41" i="9"/>
  <c r="N16" i="9"/>
  <c r="N40" i="9"/>
  <c r="N32" i="9"/>
  <c r="N44" i="9"/>
  <c r="AP27" i="8"/>
  <c r="AP39" i="8"/>
  <c r="N28" i="8"/>
  <c r="N40" i="8"/>
  <c r="AP42" i="8"/>
  <c r="AP15" i="8"/>
  <c r="AF44" i="8"/>
  <c r="N20" i="8"/>
  <c r="N32" i="8"/>
  <c r="AP15" i="7"/>
  <c r="AQ18" i="7"/>
  <c r="AP17" i="7"/>
  <c r="AQ17" i="7"/>
  <c r="N44" i="7"/>
  <c r="N32" i="7"/>
  <c r="AP16" i="7"/>
  <c r="AC17" i="7"/>
  <c r="AC20" i="7"/>
  <c r="AP18" i="7"/>
  <c r="AC44" i="7"/>
  <c r="AC39" i="7"/>
  <c r="AC40" i="7"/>
  <c r="AC42" i="7"/>
  <c r="AC27" i="7"/>
  <c r="AC28" i="7"/>
  <c r="AR16" i="10" l="1"/>
  <c r="AR16" i="12"/>
  <c r="AR40" i="8"/>
  <c r="AR41" i="4"/>
  <c r="AR40" i="6"/>
  <c r="AR40" i="11"/>
  <c r="AR39" i="6"/>
  <c r="AR39" i="4"/>
  <c r="AR41" i="14"/>
  <c r="AR16" i="14"/>
  <c r="AR28" i="11"/>
  <c r="AR15" i="11"/>
  <c r="AR40" i="10"/>
  <c r="AR41" i="10"/>
  <c r="AR42" i="10"/>
  <c r="AR42" i="8"/>
  <c r="AR16" i="9"/>
  <c r="AR44" i="11"/>
  <c r="AR41" i="11"/>
  <c r="AR16" i="11"/>
  <c r="AR28" i="10"/>
  <c r="AR18" i="9"/>
  <c r="AR32" i="15"/>
  <c r="AR39" i="11"/>
  <c r="AR30" i="11"/>
  <c r="AR29" i="11"/>
  <c r="AR32" i="11"/>
  <c r="AR17" i="11"/>
  <c r="AR15" i="10"/>
  <c r="AR29" i="4"/>
  <c r="AR15" i="4"/>
  <c r="AR40" i="4"/>
  <c r="AR28" i="4"/>
  <c r="AR16" i="4"/>
  <c r="AR28" i="15"/>
  <c r="AR28" i="14"/>
  <c r="AR30" i="14"/>
  <c r="AR20" i="14"/>
  <c r="AR27" i="11"/>
  <c r="AR20" i="11"/>
  <c r="AR29" i="10"/>
  <c r="AR27" i="10"/>
  <c r="AR17" i="10"/>
  <c r="AR16" i="6"/>
  <c r="AR41" i="12"/>
  <c r="AR39" i="12"/>
  <c r="AR29" i="12"/>
  <c r="AR15" i="12"/>
  <c r="AR42" i="9"/>
  <c r="AR15" i="9"/>
  <c r="AR32" i="7"/>
  <c r="AR39" i="14"/>
  <c r="AR29" i="6"/>
  <c r="AR17" i="6"/>
  <c r="AR44" i="4"/>
  <c r="AR32" i="4"/>
  <c r="AR39" i="15"/>
  <c r="AR27" i="15"/>
  <c r="AR16" i="15"/>
  <c r="AR15" i="15"/>
  <c r="AR40" i="14"/>
  <c r="AR29" i="14"/>
  <c r="AR18" i="14"/>
  <c r="AR15" i="14"/>
  <c r="AR42" i="11"/>
  <c r="AR28" i="6"/>
  <c r="AR18" i="6"/>
  <c r="AR40" i="12"/>
  <c r="AR28" i="12"/>
  <c r="AR17" i="12"/>
  <c r="AR41" i="9"/>
  <c r="AR39" i="9"/>
  <c r="AR17" i="9"/>
  <c r="AR27" i="8"/>
  <c r="AR20" i="15"/>
  <c r="AR32" i="10"/>
  <c r="AR42" i="6"/>
  <c r="AR30" i="6"/>
  <c r="AR32" i="12"/>
  <c r="AR30" i="12"/>
  <c r="AR27" i="9"/>
  <c r="AR28" i="9"/>
  <c r="AR41" i="8"/>
  <c r="AR18" i="8"/>
  <c r="AR32" i="14"/>
  <c r="AR42" i="12"/>
  <c r="AR15" i="8"/>
  <c r="AR20" i="7"/>
  <c r="AR32" i="6"/>
  <c r="AR15" i="6"/>
  <c r="AR20" i="4"/>
  <c r="AR17" i="4"/>
  <c r="AR18" i="4"/>
  <c r="AR44" i="15"/>
  <c r="AR29" i="15"/>
  <c r="AR18" i="15"/>
  <c r="AR17" i="14"/>
  <c r="AR18" i="11"/>
  <c r="AR30" i="10"/>
  <c r="AR18" i="10"/>
  <c r="AR27" i="6"/>
  <c r="AR27" i="12"/>
  <c r="AR32" i="9"/>
  <c r="AR28" i="8"/>
  <c r="AR17" i="8"/>
  <c r="AR44" i="7"/>
  <c r="AR30" i="4"/>
  <c r="AR41" i="15"/>
  <c r="AR42" i="15"/>
  <c r="AR30" i="15"/>
  <c r="AR17" i="15"/>
  <c r="AR42" i="14"/>
  <c r="AR27" i="14"/>
  <c r="AR44" i="14"/>
  <c r="AR44" i="10"/>
  <c r="AR41" i="6"/>
  <c r="AR20" i="6"/>
  <c r="AR20" i="12"/>
  <c r="AR18" i="12"/>
  <c r="AR44" i="8"/>
  <c r="AR39" i="8"/>
  <c r="AR29" i="8"/>
  <c r="AR30" i="8"/>
  <c r="AR42" i="7"/>
  <c r="AR27" i="7"/>
  <c r="AR28" i="7"/>
  <c r="AR39" i="7"/>
  <c r="AR40" i="7"/>
  <c r="AR27" i="4"/>
  <c r="AR40" i="15"/>
  <c r="AR44" i="6"/>
  <c r="AR44" i="12"/>
  <c r="AR17" i="7"/>
  <c r="AR20" i="10"/>
  <c r="AR40" i="9"/>
  <c r="AR44" i="9"/>
  <c r="AR16" i="8"/>
  <c r="AR20" i="8"/>
  <c r="AR32" i="8"/>
</calcChain>
</file>

<file path=xl/sharedStrings.xml><?xml version="1.0" encoding="utf-8"?>
<sst xmlns="http://schemas.openxmlformats.org/spreadsheetml/2006/main" count="3300" uniqueCount="40">
  <si>
    <t>Total</t>
  </si>
  <si>
    <t>Tipo de unidad económica empleadora</t>
  </si>
  <si>
    <t>Posición en la ocupación y condición de informalidad</t>
  </si>
  <si>
    <r>
      <t>Trabajadores subordinados y remunerados</t>
    </r>
    <r>
      <rPr>
        <b/>
        <vertAlign val="superscript"/>
        <sz val="8"/>
        <rFont val="Arial"/>
        <family val="2"/>
      </rPr>
      <t>1</t>
    </r>
  </si>
  <si>
    <t>Empleadores</t>
  </si>
  <si>
    <t>Trabajadores por cuenta propia</t>
  </si>
  <si>
    <r>
      <t>Trabajadores no remunerados</t>
    </r>
    <r>
      <rPr>
        <b/>
        <vertAlign val="superscript"/>
        <sz val="8"/>
        <rFont val="Arial"/>
        <family val="2"/>
      </rPr>
      <t>3</t>
    </r>
  </si>
  <si>
    <t>Subtotal por perspectiva de la unidad económica y/o laboral</t>
  </si>
  <si>
    <t>Asalariados</t>
  </si>
  <si>
    <r>
      <t>Con percepciones no salariales</t>
    </r>
    <r>
      <rPr>
        <b/>
        <vertAlign val="superscript"/>
        <sz val="8"/>
        <rFont val="Arial"/>
        <family val="2"/>
      </rPr>
      <t>2</t>
    </r>
  </si>
  <si>
    <t>Informal</t>
  </si>
  <si>
    <t>Formal</t>
  </si>
  <si>
    <t>Sector informal</t>
  </si>
  <si>
    <t>Trabajo doméstico remunerado</t>
  </si>
  <si>
    <r>
      <t>Empresas, Gobierno e Instituciones</t>
    </r>
    <r>
      <rPr>
        <b/>
        <vertAlign val="superscript"/>
        <sz val="8"/>
        <rFont val="Arial"/>
        <family val="2"/>
      </rPr>
      <t>4</t>
    </r>
  </si>
  <si>
    <t>Ámbito agropecuario</t>
  </si>
  <si>
    <t>Subtotal</t>
  </si>
  <si>
    <t>Indicador:</t>
  </si>
  <si>
    <t>Periodicidad:</t>
  </si>
  <si>
    <t>Trimestral</t>
  </si>
  <si>
    <t>Unidad de medida:</t>
  </si>
  <si>
    <t>Fuente:</t>
  </si>
  <si>
    <t>ENOE/INEGI</t>
  </si>
  <si>
    <t>Link:</t>
  </si>
  <si>
    <t>Año:</t>
  </si>
  <si>
    <t>Periodo:</t>
  </si>
  <si>
    <t>Última actualización:</t>
  </si>
  <si>
    <t xml:space="preserve">Múltiples. </t>
  </si>
  <si>
    <t>Población (personas)-Total</t>
  </si>
  <si>
    <t>Población (personas)-Hombre</t>
  </si>
  <si>
    <t>Población (personas)-Mujer</t>
  </si>
  <si>
    <t>Ingreso mensual Total (pesos corrientes)</t>
  </si>
  <si>
    <t>Ingreso mensual Total (pesos corrientes)-Hombre</t>
  </si>
  <si>
    <t>Ingreso mensual Total (pesos corrientes)-Mujer</t>
  </si>
  <si>
    <t>Ingreso Medio (pesos corrientes)</t>
  </si>
  <si>
    <t>Ingreso Medio (pesos corrientes)-Hombre</t>
  </si>
  <si>
    <t>Ingreso Medio (pesos corrientes)-Mujer</t>
  </si>
  <si>
    <t>Matriz Hussmanns, estado de Quintana Roo</t>
  </si>
  <si>
    <t>https://www.inegi.org.mx/programas/enoe/15ymas/#microdatos</t>
  </si>
  <si>
    <t>2014 T4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</si>
</sst>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rgb="FF000000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10205"/>
      <name val="Times"/>
      <family val="1"/>
    </font>
    <font>
      <b/>
      <sz val="8"/>
      <color theme="1"/>
      <name val="Calibri"/>
      <family val="2"/>
      <scheme val="minor"/>
    </font>
    <font>
      <b/>
      <sz val="10"/>
      <color rgb="FF000000"/>
      <name val="Arial"/>
    </font>
    <font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CE6F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Dashed">
        <color indexed="64"/>
      </top>
      <bottom style="medium">
        <color indexed="64"/>
      </bottom>
      <diagonal/>
    </border>
  </borders>
  <cellStyleXfs count="35">
    <xf numFmtId="0" fontId="0" fillId="0" borderId="0"/>
    <xf numFmtId="0" fontId="1" fillId="2" borderId="0"/>
    <xf numFmtId="0" fontId="3" fillId="2" borderId="0"/>
    <xf numFmtId="0" fontId="2" fillId="2" borderId="0" applyNumberFormat="0" applyFill="0" applyBorder="0" applyAlignment="0" applyProtection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</cellStyleXfs>
  <cellXfs count="47">
    <xf numFmtId="0" fontId="0" fillId="0" borderId="0" xfId="0"/>
    <xf numFmtId="3" fontId="6" fillId="0" borderId="19" xfId="3" applyNumberFormat="1" applyFont="1" applyFill="1" applyBorder="1" applyAlignment="1">
      <alignment horizontal="center" vertical="center"/>
    </xf>
    <xf numFmtId="3" fontId="8" fillId="0" borderId="19" xfId="3" applyNumberFormat="1" applyFont="1" applyFill="1" applyBorder="1" applyAlignment="1">
      <alignment horizontal="center" vertical="center"/>
    </xf>
    <xf numFmtId="0" fontId="4" fillId="2" borderId="18" xfId="2" applyFont="1" applyBorder="1" applyAlignment="1">
      <alignment vertical="center" wrapText="1"/>
    </xf>
    <xf numFmtId="0" fontId="4" fillId="2" borderId="20" xfId="2" applyFont="1" applyBorder="1" applyAlignment="1">
      <alignment vertical="center" wrapText="1"/>
    </xf>
    <xf numFmtId="0" fontId="4" fillId="3" borderId="16" xfId="2" applyFont="1" applyFill="1" applyBorder="1" applyAlignment="1">
      <alignment vertical="center" wrapText="1"/>
    </xf>
    <xf numFmtId="0" fontId="4" fillId="2" borderId="0" xfId="2" applyFont="1" applyAlignment="1">
      <alignment vertical="center" wrapText="1"/>
    </xf>
    <xf numFmtId="0" fontId="9" fillId="0" borderId="0" xfId="0" applyFont="1"/>
    <xf numFmtId="17" fontId="0" fillId="0" borderId="0" xfId="0" applyNumberFormat="1"/>
    <xf numFmtId="0" fontId="10" fillId="0" borderId="0" xfId="0" applyFont="1"/>
    <xf numFmtId="0" fontId="9" fillId="0" borderId="0" xfId="0" applyFont="1" applyAlignment="1">
      <alignment horizontal="left" vertical="center"/>
    </xf>
    <xf numFmtId="0" fontId="4" fillId="2" borderId="1" xfId="2" applyFont="1" applyBorder="1" applyAlignment="1">
      <alignment horizontal="center" vertical="center"/>
    </xf>
    <xf numFmtId="0" fontId="4" fillId="2" borderId="2" xfId="2" applyFont="1" applyBorder="1" applyAlignment="1">
      <alignment horizontal="center" vertical="center"/>
    </xf>
    <xf numFmtId="3" fontId="6" fillId="0" borderId="18" xfId="3" applyNumberFormat="1" applyFont="1" applyFill="1" applyBorder="1" applyAlignment="1">
      <alignment horizontal="center" vertical="center"/>
    </xf>
    <xf numFmtId="3" fontId="8" fillId="0" borderId="25" xfId="3" applyNumberFormat="1" applyFont="1" applyFill="1" applyBorder="1" applyAlignment="1">
      <alignment horizontal="center" vertical="center"/>
    </xf>
    <xf numFmtId="3" fontId="11" fillId="0" borderId="19" xfId="3" applyNumberFormat="1" applyFont="1" applyFill="1" applyBorder="1" applyAlignment="1">
      <alignment horizontal="center" vertical="center"/>
    </xf>
    <xf numFmtId="3" fontId="11" fillId="4" borderId="26" xfId="3" applyNumberFormat="1" applyFont="1" applyFill="1" applyBorder="1" applyAlignment="1">
      <alignment horizontal="center" vertical="center"/>
    </xf>
    <xf numFmtId="3" fontId="8" fillId="0" borderId="27" xfId="3" applyNumberFormat="1" applyFont="1" applyFill="1" applyBorder="1" applyAlignment="1">
      <alignment horizontal="center" vertical="center"/>
    </xf>
    <xf numFmtId="3" fontId="7" fillId="3" borderId="26" xfId="2" applyNumberFormat="1" applyFont="1" applyFill="1" applyBorder="1" applyAlignment="1">
      <alignment horizontal="center" vertical="center"/>
    </xf>
    <xf numFmtId="3" fontId="7" fillId="3" borderId="28" xfId="2" applyNumberFormat="1" applyFont="1" applyFill="1" applyBorder="1" applyAlignment="1">
      <alignment horizontal="center" vertical="center"/>
    </xf>
    <xf numFmtId="0" fontId="12" fillId="2" borderId="0" xfId="1" applyFont="1" applyAlignment="1">
      <alignment horizontal="left" vertical="center"/>
    </xf>
    <xf numFmtId="0" fontId="13" fillId="2" borderId="0" xfId="1" applyFont="1" applyAlignment="1">
      <alignment vertical="center"/>
    </xf>
    <xf numFmtId="0" fontId="13" fillId="2" borderId="0" xfId="1" applyFont="1" applyAlignment="1">
      <alignment horizontal="right" vertical="center"/>
    </xf>
    <xf numFmtId="17" fontId="13" fillId="2" borderId="0" xfId="1" applyNumberFormat="1" applyFont="1" applyAlignment="1">
      <alignment vertical="center"/>
    </xf>
    <xf numFmtId="164" fontId="6" fillId="3" borderId="20" xfId="3" applyNumberFormat="1" applyFont="1" applyFill="1" applyBorder="1" applyAlignment="1">
      <alignment horizontal="center" vertical="center"/>
    </xf>
    <xf numFmtId="164" fontId="6" fillId="3" borderId="21" xfId="3" applyNumberFormat="1" applyFont="1" applyFill="1" applyBorder="1" applyAlignment="1">
      <alignment horizontal="center" vertical="center"/>
    </xf>
    <xf numFmtId="0" fontId="4" fillId="3" borderId="5" xfId="2" applyFont="1" applyFill="1" applyBorder="1" applyAlignment="1">
      <alignment horizontal="center" vertical="center" wrapText="1"/>
    </xf>
    <xf numFmtId="0" fontId="4" fillId="3" borderId="11" xfId="2" applyFont="1" applyFill="1" applyBorder="1" applyAlignment="1">
      <alignment horizontal="center" vertical="center" wrapText="1"/>
    </xf>
    <xf numFmtId="0" fontId="4" fillId="3" borderId="22" xfId="2" applyFont="1" applyFill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4" fillId="2" borderId="6" xfId="2" applyFont="1" applyBorder="1" applyAlignment="1">
      <alignment horizontal="center" vertical="center" wrapText="1"/>
    </xf>
    <xf numFmtId="0" fontId="4" fillId="2" borderId="7" xfId="2" applyFont="1" applyBorder="1" applyAlignment="1">
      <alignment horizontal="center" vertical="center" wrapText="1"/>
    </xf>
    <xf numFmtId="0" fontId="4" fillId="2" borderId="8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2" borderId="10" xfId="2" applyFont="1" applyBorder="1" applyAlignment="1">
      <alignment horizontal="center" vertical="center" wrapText="1"/>
    </xf>
    <xf numFmtId="0" fontId="4" fillId="2" borderId="16" xfId="2" applyFont="1" applyBorder="1" applyAlignment="1">
      <alignment horizontal="center" vertical="center" wrapText="1"/>
    </xf>
    <xf numFmtId="0" fontId="4" fillId="2" borderId="17" xfId="2" applyFont="1" applyBorder="1" applyAlignment="1">
      <alignment horizontal="center" vertical="center" wrapText="1"/>
    </xf>
    <xf numFmtId="0" fontId="4" fillId="2" borderId="24" xfId="2" applyFont="1" applyBorder="1" applyAlignment="1">
      <alignment horizontal="center" vertical="center" wrapText="1"/>
    </xf>
    <xf numFmtId="0" fontId="4" fillId="2" borderId="23" xfId="2" applyFont="1" applyBorder="1" applyAlignment="1">
      <alignment horizontal="center" vertical="center" wrapText="1"/>
    </xf>
    <xf numFmtId="0" fontId="4" fillId="2" borderId="12" xfId="2" applyFont="1" applyBorder="1" applyAlignment="1">
      <alignment horizontal="center" vertical="center" wrapText="1"/>
    </xf>
    <xf numFmtId="0" fontId="4" fillId="2" borderId="13" xfId="2" applyFont="1" applyBorder="1" applyAlignment="1">
      <alignment horizontal="center" vertical="center" wrapText="1"/>
    </xf>
    <xf numFmtId="0" fontId="4" fillId="2" borderId="14" xfId="2" applyFont="1" applyBorder="1" applyAlignment="1">
      <alignment horizontal="center" vertical="center" wrapText="1"/>
    </xf>
    <xf numFmtId="0" fontId="4" fillId="2" borderId="15" xfId="2" applyFont="1" applyBorder="1" applyAlignment="1">
      <alignment horizontal="center" vertical="center" wrapText="1"/>
    </xf>
    <xf numFmtId="3" fontId="6" fillId="3" borderId="20" xfId="3" applyNumberFormat="1" applyFont="1" applyFill="1" applyBorder="1" applyAlignment="1">
      <alignment horizontal="center" vertical="center"/>
    </xf>
    <xf numFmtId="3" fontId="6" fillId="3" borderId="21" xfId="3" applyNumberFormat="1" applyFont="1" applyFill="1" applyBorder="1" applyAlignment="1">
      <alignment horizontal="center" vertical="center"/>
    </xf>
    <xf numFmtId="3" fontId="6" fillId="3" borderId="29" xfId="3" applyNumberFormat="1" applyFont="1" applyFill="1" applyBorder="1" applyAlignment="1">
      <alignment horizontal="center" vertical="center"/>
    </xf>
  </cellXfs>
  <cellStyles count="35">
    <cellStyle name="Hipervínculo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style1591736274908" xfId="4" xr:uid="{00000000-0005-0000-0000-000004000000}"/>
    <cellStyle name="style1591736274955" xfId="5" xr:uid="{00000000-0005-0000-0000-000005000000}"/>
    <cellStyle name="style1591736275068" xfId="6" xr:uid="{00000000-0005-0000-0000-000006000000}"/>
    <cellStyle name="style1591736275128" xfId="7" xr:uid="{00000000-0005-0000-0000-000007000000}"/>
    <cellStyle name="style1591736275248" xfId="8" xr:uid="{00000000-0005-0000-0000-000008000000}"/>
    <cellStyle name="style1591736275306" xfId="9" xr:uid="{00000000-0005-0000-0000-000009000000}"/>
    <cellStyle name="style1686673179800" xfId="10" xr:uid="{00000000-0005-0000-0000-00000A000000}"/>
    <cellStyle name="style1686673179848" xfId="12" xr:uid="{00000000-0005-0000-0000-00000B000000}"/>
    <cellStyle name="style1686673179942" xfId="13" xr:uid="{00000000-0005-0000-0000-00000C000000}"/>
    <cellStyle name="style1686673179990" xfId="15" xr:uid="{00000000-0005-0000-0000-00000D000000}"/>
    <cellStyle name="style1686673180085" xfId="17" xr:uid="{00000000-0005-0000-0000-00000E000000}"/>
    <cellStyle name="style1686673180133" xfId="18" xr:uid="{00000000-0005-0000-0000-00000F000000}"/>
    <cellStyle name="style1686673181445" xfId="11" xr:uid="{00000000-0005-0000-0000-000010000000}"/>
    <cellStyle name="style1686673181477" xfId="19" xr:uid="{00000000-0005-0000-0000-000011000000}"/>
    <cellStyle name="style1686673181948" xfId="14" xr:uid="{00000000-0005-0000-0000-000012000000}"/>
    <cellStyle name="style1686673182075" xfId="16" xr:uid="{00000000-0005-0000-0000-000013000000}"/>
    <cellStyle name="style1686842780048" xfId="20" xr:uid="{00000000-0005-0000-0000-000014000000}"/>
    <cellStyle name="style1686842780079" xfId="22" xr:uid="{00000000-0005-0000-0000-000015000000}"/>
    <cellStyle name="style1686842780161" xfId="23" xr:uid="{00000000-0005-0000-0000-000016000000}"/>
    <cellStyle name="style1686842780190" xfId="24" xr:uid="{00000000-0005-0000-0000-000017000000}"/>
    <cellStyle name="style1686842780268" xfId="26" xr:uid="{00000000-0005-0000-0000-000018000000}"/>
    <cellStyle name="style1686842780315" xfId="27" xr:uid="{00000000-0005-0000-0000-000019000000}"/>
    <cellStyle name="style1686842781622" xfId="21" xr:uid="{00000000-0005-0000-0000-00001A000000}"/>
    <cellStyle name="style1686842781654" xfId="28" xr:uid="{00000000-0005-0000-0000-00001B000000}"/>
    <cellStyle name="style1686842782132" xfId="25" xr:uid="{00000000-0005-0000-0000-00001C000000}"/>
    <cellStyle name="style1689617962590" xfId="29" xr:uid="{00000000-0005-0000-0000-00001D000000}"/>
    <cellStyle name="style1689617962623" xfId="30" xr:uid="{00000000-0005-0000-0000-00001E000000}"/>
    <cellStyle name="style1689617962682" xfId="31" xr:uid="{00000000-0005-0000-0000-00001F000000}"/>
    <cellStyle name="style1689617962712" xfId="32" xr:uid="{00000000-0005-0000-0000-000020000000}"/>
    <cellStyle name="style1689617962808" xfId="33" xr:uid="{00000000-0005-0000-0000-000021000000}"/>
    <cellStyle name="style1689617962842" xfId="34" xr:uid="{00000000-0005-0000-0000-00002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R44"/>
  <sheetViews>
    <sheetView tabSelected="1"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2014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6" t="s">
        <v>1</v>
      </c>
      <c r="B11" s="29" t="s">
        <v>2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26" t="s">
        <v>0</v>
      </c>
      <c r="P11" s="26" t="s">
        <v>1</v>
      </c>
      <c r="Q11" s="29" t="s">
        <v>2</v>
      </c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26" t="s">
        <v>0</v>
      </c>
      <c r="AE11" s="26" t="s">
        <v>1</v>
      </c>
      <c r="AF11" s="29" t="s">
        <v>2</v>
      </c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26" t="s">
        <v>0</v>
      </c>
    </row>
    <row r="12" spans="1:44" ht="15" customHeight="1" x14ac:dyDescent="0.25">
      <c r="A12" s="27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8"/>
      <c r="N12" s="27"/>
      <c r="P12" s="27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8"/>
      <c r="AC12" s="27"/>
      <c r="AE12" s="27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8"/>
      <c r="AR12" s="27"/>
    </row>
    <row r="13" spans="1:44" ht="15" customHeight="1" thickBot="1" x14ac:dyDescent="0.3">
      <c r="A13" s="27"/>
      <c r="B13" s="40" t="s">
        <v>8</v>
      </c>
      <c r="C13" s="41"/>
      <c r="D13" s="42" t="s">
        <v>9</v>
      </c>
      <c r="E13" s="43"/>
      <c r="F13" s="36"/>
      <c r="G13" s="37"/>
      <c r="H13" s="36"/>
      <c r="I13" s="37"/>
      <c r="J13" s="36"/>
      <c r="K13" s="37"/>
      <c r="L13" s="36"/>
      <c r="M13" s="39"/>
      <c r="N13" s="27"/>
      <c r="P13" s="27"/>
      <c r="Q13" s="40" t="s">
        <v>8</v>
      </c>
      <c r="R13" s="41"/>
      <c r="S13" s="42" t="s">
        <v>9</v>
      </c>
      <c r="T13" s="43"/>
      <c r="U13" s="36"/>
      <c r="V13" s="37"/>
      <c r="W13" s="36"/>
      <c r="X13" s="37"/>
      <c r="Y13" s="36"/>
      <c r="Z13" s="37"/>
      <c r="AA13" s="36"/>
      <c r="AB13" s="39"/>
      <c r="AC13" s="27"/>
      <c r="AE13" s="27"/>
      <c r="AF13" s="40" t="s">
        <v>8</v>
      </c>
      <c r="AG13" s="41"/>
      <c r="AH13" s="42" t="s">
        <v>9</v>
      </c>
      <c r="AI13" s="43"/>
      <c r="AJ13" s="36"/>
      <c r="AK13" s="37"/>
      <c r="AL13" s="36"/>
      <c r="AM13" s="37"/>
      <c r="AN13" s="36"/>
      <c r="AO13" s="37"/>
      <c r="AP13" s="36"/>
      <c r="AQ13" s="39"/>
      <c r="AR13" s="27"/>
    </row>
    <row r="14" spans="1:44" ht="15" customHeight="1" thickBot="1" x14ac:dyDescent="0.3">
      <c r="A14" s="28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8"/>
      <c r="P14" s="28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8"/>
      <c r="AE14" s="28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8"/>
    </row>
    <row r="15" spans="1:44" ht="15" customHeight="1" thickBot="1" x14ac:dyDescent="0.3">
      <c r="A15" s="3" t="s">
        <v>12</v>
      </c>
      <c r="B15" s="2">
        <v>7173443.0000000009</v>
      </c>
      <c r="C15" s="2"/>
      <c r="D15" s="2">
        <v>5893319.9999999991</v>
      </c>
      <c r="E15" s="2"/>
      <c r="F15" s="2">
        <v>1704090.0000000002</v>
      </c>
      <c r="G15" s="2"/>
      <c r="H15" s="2">
        <v>17769846.999999996</v>
      </c>
      <c r="I15" s="2"/>
      <c r="J15" s="2">
        <v>0</v>
      </c>
      <c r="K15" s="2"/>
      <c r="L15" s="1">
        <f>B15+D15+F15+H15+J15</f>
        <v>32540699.999999996</v>
      </c>
      <c r="M15" s="13">
        <f>C15+E15+G15+I15+K15</f>
        <v>0</v>
      </c>
      <c r="N15" s="14">
        <f>L15+M15</f>
        <v>32540699.999999996</v>
      </c>
      <c r="P15" s="3" t="s">
        <v>12</v>
      </c>
      <c r="Q15" s="2">
        <v>2511</v>
      </c>
      <c r="R15" s="2">
        <v>0</v>
      </c>
      <c r="S15" s="2">
        <v>1165</v>
      </c>
      <c r="T15" s="2">
        <v>0</v>
      </c>
      <c r="U15" s="2">
        <v>618</v>
      </c>
      <c r="V15" s="2">
        <v>0</v>
      </c>
      <c r="W15" s="2">
        <v>5199</v>
      </c>
      <c r="X15" s="2">
        <v>0</v>
      </c>
      <c r="Y15" s="2">
        <v>209</v>
      </c>
      <c r="Z15" s="2">
        <v>0</v>
      </c>
      <c r="AA15" s="1">
        <f>Q15+S15+U15+W15+Y15</f>
        <v>9702</v>
      </c>
      <c r="AB15" s="13">
        <f>R15+T15+V15+X15+Z15</f>
        <v>0</v>
      </c>
      <c r="AC15" s="14">
        <f>AA15+AB15</f>
        <v>9702</v>
      </c>
      <c r="AE15" s="3" t="s">
        <v>12</v>
      </c>
      <c r="AF15" s="2">
        <f>IFERROR(B15/Q15, "N.A.")</f>
        <v>2856.8072481083236</v>
      </c>
      <c r="AG15" s="2" t="str">
        <f t="shared" ref="AG15:AP19" si="0">IFERROR(C15/R15, "N.A.")</f>
        <v>N.A.</v>
      </c>
      <c r="AH15" s="2">
        <f t="shared" si="0"/>
        <v>5058.6437768240339</v>
      </c>
      <c r="AI15" s="2" t="str">
        <f t="shared" si="0"/>
        <v>N.A.</v>
      </c>
      <c r="AJ15" s="2">
        <f t="shared" si="0"/>
        <v>2757.4271844660198</v>
      </c>
      <c r="AK15" s="2" t="str">
        <f t="shared" si="0"/>
        <v>N.A.</v>
      </c>
      <c r="AL15" s="2">
        <f t="shared" si="0"/>
        <v>3417.93556453164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3354.0197897340749</v>
      </c>
      <c r="AQ15" s="13" t="str">
        <f t="shared" ref="AQ15" si="1">IFERROR(M15/AB15, "N.A.")</f>
        <v>N.A.</v>
      </c>
      <c r="AR15" s="14">
        <f t="shared" ref="AR15" si="2">IFERROR(N15/AC15, "N.A.")</f>
        <v>3354.0197897340749</v>
      </c>
    </row>
    <row r="16" spans="1:44" ht="15" customHeight="1" thickBot="1" x14ac:dyDescent="0.3">
      <c r="A16" s="3" t="s">
        <v>13</v>
      </c>
      <c r="B16" s="2">
        <v>11015865</v>
      </c>
      <c r="C16" s="2">
        <v>1724170</v>
      </c>
      <c r="D16" s="2"/>
      <c r="E16" s="2"/>
      <c r="F16" s="2"/>
      <c r="G16" s="2"/>
      <c r="H16" s="2"/>
      <c r="I16" s="2"/>
      <c r="J16" s="2"/>
      <c r="K16" s="2"/>
      <c r="L16" s="1">
        <f t="shared" ref="L16:L18" si="3">B16+D16+F16+H16+J16</f>
        <v>11015865</v>
      </c>
      <c r="M16" s="13">
        <f t="shared" ref="M16:M18" si="4">C16+E16+G16+I16+K16</f>
        <v>1724170</v>
      </c>
      <c r="N16" s="14">
        <f t="shared" ref="N16:N18" si="5">L16+M16</f>
        <v>12740035</v>
      </c>
      <c r="P16" s="3" t="s">
        <v>13</v>
      </c>
      <c r="Q16" s="2">
        <v>2563</v>
      </c>
      <c r="R16" s="2">
        <v>503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A18" si="6">Q16+S16+U16+W16+Y16</f>
        <v>2563</v>
      </c>
      <c r="AB16" s="13">
        <f t="shared" ref="AB16:AB18" si="7">R16+T16+V16+X16+Z16</f>
        <v>503</v>
      </c>
      <c r="AC16" s="14">
        <f t="shared" ref="AC16:AC18" si="8">AA16+AB16</f>
        <v>3066</v>
      </c>
      <c r="AE16" s="3" t="s">
        <v>13</v>
      </c>
      <c r="AF16" s="2">
        <f t="shared" ref="AF16:AF19" si="9">IFERROR(B16/Q16, "N.A.")</f>
        <v>4298.0355052672649</v>
      </c>
      <c r="AG16" s="2">
        <f t="shared" si="0"/>
        <v>3427.7733598409541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ref="AP16:AP18" si="10">IFERROR(L16/AA16, "N.A.")</f>
        <v>4298.0355052672649</v>
      </c>
      <c r="AQ16" s="13">
        <f t="shared" ref="AQ16:AQ18" si="11">IFERROR(M16/AB16, "N.A.")</f>
        <v>3427.7733598409541</v>
      </c>
      <c r="AR16" s="14">
        <f t="shared" ref="AR16:AR18" si="12">IFERROR(N16/AC16, "N.A.")</f>
        <v>4155.2625570776254</v>
      </c>
    </row>
    <row r="17" spans="1:44" ht="15" customHeight="1" thickBot="1" x14ac:dyDescent="0.3">
      <c r="A17" s="3" t="s">
        <v>14</v>
      </c>
      <c r="B17" s="2">
        <v>25171689.999999996</v>
      </c>
      <c r="C17" s="2">
        <v>166694650.00000003</v>
      </c>
      <c r="D17" s="2">
        <v>5389026</v>
      </c>
      <c r="E17" s="2">
        <v>0</v>
      </c>
      <c r="F17" s="2"/>
      <c r="G17" s="2">
        <v>6264670</v>
      </c>
      <c r="H17" s="2"/>
      <c r="I17" s="2">
        <v>3697140</v>
      </c>
      <c r="J17" s="2">
        <v>0</v>
      </c>
      <c r="K17" s="2"/>
      <c r="L17" s="1">
        <f t="shared" si="3"/>
        <v>30560715.999999996</v>
      </c>
      <c r="M17" s="13">
        <f t="shared" si="4"/>
        <v>176656460.00000003</v>
      </c>
      <c r="N17" s="14">
        <f t="shared" si="5"/>
        <v>207217176.00000003</v>
      </c>
      <c r="P17" s="3" t="s">
        <v>14</v>
      </c>
      <c r="Q17" s="2">
        <v>7259</v>
      </c>
      <c r="R17" s="2">
        <v>30176</v>
      </c>
      <c r="S17" s="2">
        <v>998</v>
      </c>
      <c r="T17" s="2">
        <v>348</v>
      </c>
      <c r="U17" s="2">
        <v>0</v>
      </c>
      <c r="V17" s="2">
        <v>896</v>
      </c>
      <c r="W17" s="2">
        <v>0</v>
      </c>
      <c r="X17" s="2">
        <v>832</v>
      </c>
      <c r="Y17" s="2">
        <v>773</v>
      </c>
      <c r="Z17" s="2">
        <v>0</v>
      </c>
      <c r="AA17" s="1">
        <f t="shared" si="6"/>
        <v>9030</v>
      </c>
      <c r="AB17" s="13">
        <f t="shared" si="7"/>
        <v>32252</v>
      </c>
      <c r="AC17" s="14">
        <f t="shared" si="8"/>
        <v>41282</v>
      </c>
      <c r="AE17" s="3" t="s">
        <v>14</v>
      </c>
      <c r="AF17" s="2">
        <f t="shared" si="9"/>
        <v>3467.6525692244104</v>
      </c>
      <c r="AG17" s="2">
        <f t="shared" si="0"/>
        <v>5524.0803950159079</v>
      </c>
      <c r="AH17" s="2">
        <f t="shared" si="0"/>
        <v>5399.8256513026054</v>
      </c>
      <c r="AI17" s="2">
        <f t="shared" si="0"/>
        <v>0</v>
      </c>
      <c r="AJ17" s="2" t="str">
        <f t="shared" si="0"/>
        <v>N.A.</v>
      </c>
      <c r="AK17" s="2">
        <f t="shared" si="0"/>
        <v>6991.8191964285716</v>
      </c>
      <c r="AL17" s="2" t="str">
        <f t="shared" si="0"/>
        <v>N.A.</v>
      </c>
      <c r="AM17" s="2">
        <f t="shared" si="0"/>
        <v>4443.6778846153848</v>
      </c>
      <c r="AN17" s="2">
        <f t="shared" si="0"/>
        <v>0</v>
      </c>
      <c r="AO17" s="2" t="str">
        <f t="shared" si="0"/>
        <v>N.A.</v>
      </c>
      <c r="AP17" s="15">
        <f t="shared" si="10"/>
        <v>3384.3539313399774</v>
      </c>
      <c r="AQ17" s="13">
        <f t="shared" si="11"/>
        <v>5477.3800074414003</v>
      </c>
      <c r="AR17" s="14">
        <f t="shared" si="12"/>
        <v>5019.5527348481182</v>
      </c>
    </row>
    <row r="18" spans="1:44" ht="15" customHeight="1" thickBot="1" x14ac:dyDescent="0.3">
      <c r="A18" s="3" t="s">
        <v>15</v>
      </c>
      <c r="B18" s="2">
        <v>1797400</v>
      </c>
      <c r="C18" s="2">
        <v>748200</v>
      </c>
      <c r="D18" s="2"/>
      <c r="E18" s="2"/>
      <c r="F18" s="2"/>
      <c r="G18" s="2">
        <v>1078440</v>
      </c>
      <c r="H18" s="2">
        <v>428280</v>
      </c>
      <c r="I18" s="2"/>
      <c r="J18" s="2">
        <v>0</v>
      </c>
      <c r="K18" s="2"/>
      <c r="L18" s="1">
        <f t="shared" si="3"/>
        <v>2225680</v>
      </c>
      <c r="M18" s="13">
        <f t="shared" si="4"/>
        <v>1826640</v>
      </c>
      <c r="N18" s="14">
        <f t="shared" si="5"/>
        <v>4052320</v>
      </c>
      <c r="P18" s="3" t="s">
        <v>15</v>
      </c>
      <c r="Q18" s="2">
        <v>418</v>
      </c>
      <c r="R18" s="2">
        <v>174</v>
      </c>
      <c r="S18" s="2">
        <v>0</v>
      </c>
      <c r="T18" s="2">
        <v>0</v>
      </c>
      <c r="U18" s="2">
        <v>0</v>
      </c>
      <c r="V18" s="2">
        <v>209</v>
      </c>
      <c r="W18" s="2">
        <v>337</v>
      </c>
      <c r="X18" s="2">
        <v>0</v>
      </c>
      <c r="Y18" s="2">
        <v>174</v>
      </c>
      <c r="Z18" s="2">
        <v>0</v>
      </c>
      <c r="AA18" s="1">
        <f t="shared" si="6"/>
        <v>929</v>
      </c>
      <c r="AB18" s="13">
        <f t="shared" si="7"/>
        <v>383</v>
      </c>
      <c r="AC18" s="17">
        <f t="shared" si="8"/>
        <v>1312</v>
      </c>
      <c r="AE18" s="3" t="s">
        <v>15</v>
      </c>
      <c r="AF18" s="2">
        <f t="shared" si="9"/>
        <v>4300</v>
      </c>
      <c r="AG18" s="2">
        <f t="shared" si="0"/>
        <v>4300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5160</v>
      </c>
      <c r="AL18" s="2">
        <f t="shared" si="0"/>
        <v>1270.8605341246291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10"/>
        <v>2395.7804090419804</v>
      </c>
      <c r="AQ18" s="13">
        <f t="shared" si="11"/>
        <v>4769.2950391644908</v>
      </c>
      <c r="AR18" s="14">
        <f t="shared" si="12"/>
        <v>3088.6585365853657</v>
      </c>
    </row>
    <row r="19" spans="1:44" ht="15" customHeight="1" thickBot="1" x14ac:dyDescent="0.3">
      <c r="A19" s="4" t="s">
        <v>16</v>
      </c>
      <c r="B19" s="2">
        <v>45158397.999999993</v>
      </c>
      <c r="C19" s="2">
        <v>169167019.99999997</v>
      </c>
      <c r="D19" s="2">
        <v>11282346</v>
      </c>
      <c r="E19" s="2">
        <v>0</v>
      </c>
      <c r="F19" s="2">
        <v>1704090.0000000002</v>
      </c>
      <c r="G19" s="2">
        <v>7343110</v>
      </c>
      <c r="H19" s="2">
        <v>18198127</v>
      </c>
      <c r="I19" s="2">
        <v>3697140</v>
      </c>
      <c r="J19" s="2">
        <v>0</v>
      </c>
      <c r="K19" s="2"/>
      <c r="L19" s="1">
        <f t="shared" ref="L19" si="13">B19+D19+F19+H19+J19</f>
        <v>76342961</v>
      </c>
      <c r="M19" s="13">
        <f t="shared" ref="M19" si="14">C19+E19+G19+I19+K19</f>
        <v>180207269.99999997</v>
      </c>
      <c r="N19" s="17">
        <f t="shared" ref="N19" si="15">L19+M19</f>
        <v>256550230.99999997</v>
      </c>
      <c r="P19" s="4" t="s">
        <v>16</v>
      </c>
      <c r="Q19" s="2">
        <v>12751</v>
      </c>
      <c r="R19" s="2">
        <v>30853</v>
      </c>
      <c r="S19" s="2">
        <v>2163</v>
      </c>
      <c r="T19" s="2">
        <v>348</v>
      </c>
      <c r="U19" s="2">
        <v>618</v>
      </c>
      <c r="V19" s="2">
        <v>1105</v>
      </c>
      <c r="W19" s="2">
        <v>5536</v>
      </c>
      <c r="X19" s="2">
        <v>832</v>
      </c>
      <c r="Y19" s="2">
        <v>1156</v>
      </c>
      <c r="Z19" s="2">
        <v>0</v>
      </c>
      <c r="AA19" s="1">
        <f t="shared" ref="AA19" si="16">Q19+S19+U19+W19+Y19</f>
        <v>22224</v>
      </c>
      <c r="AB19" s="13">
        <f t="shared" ref="AB19" si="17">R19+T19+V19+X19+Z19</f>
        <v>33138</v>
      </c>
      <c r="AC19" s="14">
        <f t="shared" ref="AC19" si="18">AA19+AB19</f>
        <v>55362</v>
      </c>
      <c r="AE19" s="4" t="s">
        <v>16</v>
      </c>
      <c r="AF19" s="2">
        <f t="shared" si="9"/>
        <v>3541.557368049564</v>
      </c>
      <c r="AG19" s="2">
        <f t="shared" si="0"/>
        <v>5483.0006806469373</v>
      </c>
      <c r="AH19" s="2">
        <f t="shared" si="0"/>
        <v>5216.0638002773921</v>
      </c>
      <c r="AI19" s="2">
        <f t="shared" si="0"/>
        <v>0</v>
      </c>
      <c r="AJ19" s="2">
        <f t="shared" si="0"/>
        <v>2757.4271844660198</v>
      </c>
      <c r="AK19" s="2">
        <f t="shared" si="0"/>
        <v>6645.3484162895929</v>
      </c>
      <c r="AL19" s="2">
        <f t="shared" si="0"/>
        <v>3287.2339234104047</v>
      </c>
      <c r="AM19" s="2">
        <f t="shared" si="0"/>
        <v>4443.6778846153848</v>
      </c>
      <c r="AN19" s="2">
        <f t="shared" si="0"/>
        <v>0</v>
      </c>
      <c r="AO19" s="2" t="str">
        <f t="shared" si="0"/>
        <v>N.A.</v>
      </c>
      <c r="AP19" s="15">
        <f t="shared" ref="AP19" si="19">IFERROR(L19/AA19, "N.A.")</f>
        <v>3435.1584323254137</v>
      </c>
      <c r="AQ19" s="13">
        <f t="shared" ref="AQ19" si="20">IFERROR(M19/AB19, "N.A.")</f>
        <v>5438.0852797392708</v>
      </c>
      <c r="AR19" s="14">
        <f t="shared" ref="AR19" si="21">IFERROR(N19/AC19, "N.A.")</f>
        <v>4634.0491853617996</v>
      </c>
    </row>
    <row r="20" spans="1:44" ht="15" customHeight="1" thickBot="1" x14ac:dyDescent="0.3">
      <c r="A20" s="5" t="s">
        <v>0</v>
      </c>
      <c r="B20" s="44">
        <f>B19+C19</f>
        <v>214325417.99999997</v>
      </c>
      <c r="C20" s="45"/>
      <c r="D20" s="44">
        <f>D19+E19</f>
        <v>11282346</v>
      </c>
      <c r="E20" s="45"/>
      <c r="F20" s="44">
        <f>F19+G19</f>
        <v>9047200</v>
      </c>
      <c r="G20" s="45"/>
      <c r="H20" s="44">
        <f>H19+I19</f>
        <v>21895267</v>
      </c>
      <c r="I20" s="45"/>
      <c r="J20" s="44">
        <f>J19+K19</f>
        <v>0</v>
      </c>
      <c r="K20" s="45"/>
      <c r="L20" s="44">
        <f>L19+M19</f>
        <v>256550230.99999997</v>
      </c>
      <c r="M20" s="46"/>
      <c r="N20" s="18">
        <f>B20+D20+F20+H20+J20</f>
        <v>256550230.99999997</v>
      </c>
      <c r="P20" s="5" t="s">
        <v>0</v>
      </c>
      <c r="Q20" s="44">
        <f>Q19+R19</f>
        <v>43604</v>
      </c>
      <c r="R20" s="45"/>
      <c r="S20" s="44">
        <f>S19+T19</f>
        <v>2511</v>
      </c>
      <c r="T20" s="45"/>
      <c r="U20" s="44">
        <f>U19+V19</f>
        <v>1723</v>
      </c>
      <c r="V20" s="45"/>
      <c r="W20" s="44">
        <f>W19+X19</f>
        <v>6368</v>
      </c>
      <c r="X20" s="45"/>
      <c r="Y20" s="44">
        <f>Y19+Z19</f>
        <v>1156</v>
      </c>
      <c r="Z20" s="45"/>
      <c r="AA20" s="44">
        <f>AA19+AB19</f>
        <v>55362</v>
      </c>
      <c r="AB20" s="45"/>
      <c r="AC20" s="19">
        <f>Q20+S20+U20+W20+Y20</f>
        <v>55362</v>
      </c>
      <c r="AE20" s="5" t="s">
        <v>0</v>
      </c>
      <c r="AF20" s="24">
        <f>IFERROR(B20/Q20,"N.A.")</f>
        <v>4915.2696541601681</v>
      </c>
      <c r="AG20" s="25"/>
      <c r="AH20" s="24">
        <f>IFERROR(D20/S20,"N.A.")</f>
        <v>4493.1684587813625</v>
      </c>
      <c r="AI20" s="25"/>
      <c r="AJ20" s="24">
        <f>IFERROR(F20/U20,"N.A.")</f>
        <v>5250.8415554265812</v>
      </c>
      <c r="AK20" s="25"/>
      <c r="AL20" s="24">
        <f>IFERROR(H20/W20,"N.A.")</f>
        <v>3438.3271042713568</v>
      </c>
      <c r="AM20" s="25"/>
      <c r="AN20" s="24">
        <f>IFERROR(J20/Y20,"N.A.")</f>
        <v>0</v>
      </c>
      <c r="AO20" s="25"/>
      <c r="AP20" s="24">
        <f>IFERROR(L20/AA20,"N.A.")</f>
        <v>4634.0491853617996</v>
      </c>
      <c r="AQ20" s="25"/>
      <c r="AR20" s="16">
        <f>IFERROR(N20/AC20, "N.A.")</f>
        <v>4634.0491853617996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6" t="s">
        <v>1</v>
      </c>
      <c r="B23" s="29" t="s">
        <v>2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26" t="s">
        <v>0</v>
      </c>
      <c r="P23" s="26" t="s">
        <v>1</v>
      </c>
      <c r="Q23" s="29" t="s">
        <v>2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26" t="s">
        <v>0</v>
      </c>
      <c r="AE23" s="26" t="s">
        <v>1</v>
      </c>
      <c r="AF23" s="29" t="s">
        <v>2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26" t="s">
        <v>0</v>
      </c>
    </row>
    <row r="24" spans="1:44" ht="15" customHeight="1" x14ac:dyDescent="0.25">
      <c r="A24" s="27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8"/>
      <c r="N24" s="27"/>
      <c r="P24" s="27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8"/>
      <c r="AC24" s="27"/>
      <c r="AE24" s="27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8"/>
      <c r="AR24" s="27"/>
    </row>
    <row r="25" spans="1:44" ht="15" customHeight="1" thickBot="1" x14ac:dyDescent="0.3">
      <c r="A25" s="27"/>
      <c r="B25" s="40" t="s">
        <v>8</v>
      </c>
      <c r="C25" s="41"/>
      <c r="D25" s="42" t="s">
        <v>9</v>
      </c>
      <c r="E25" s="43"/>
      <c r="F25" s="36"/>
      <c r="G25" s="37"/>
      <c r="H25" s="36"/>
      <c r="I25" s="37"/>
      <c r="J25" s="36"/>
      <c r="K25" s="37"/>
      <c r="L25" s="36"/>
      <c r="M25" s="39"/>
      <c r="N25" s="27"/>
      <c r="P25" s="27"/>
      <c r="Q25" s="40" t="s">
        <v>8</v>
      </c>
      <c r="R25" s="41"/>
      <c r="S25" s="42" t="s">
        <v>9</v>
      </c>
      <c r="T25" s="43"/>
      <c r="U25" s="36"/>
      <c r="V25" s="37"/>
      <c r="W25" s="36"/>
      <c r="X25" s="37"/>
      <c r="Y25" s="36"/>
      <c r="Z25" s="37"/>
      <c r="AA25" s="36"/>
      <c r="AB25" s="39"/>
      <c r="AC25" s="27"/>
      <c r="AE25" s="27"/>
      <c r="AF25" s="40" t="s">
        <v>8</v>
      </c>
      <c r="AG25" s="41"/>
      <c r="AH25" s="42" t="s">
        <v>9</v>
      </c>
      <c r="AI25" s="43"/>
      <c r="AJ25" s="36"/>
      <c r="AK25" s="37"/>
      <c r="AL25" s="36"/>
      <c r="AM25" s="37"/>
      <c r="AN25" s="36"/>
      <c r="AO25" s="37"/>
      <c r="AP25" s="36"/>
      <c r="AQ25" s="39"/>
      <c r="AR25" s="27"/>
    </row>
    <row r="26" spans="1:44" ht="15" customHeight="1" thickBot="1" x14ac:dyDescent="0.3">
      <c r="A26" s="28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8"/>
      <c r="P26" s="28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8"/>
      <c r="AE26" s="28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8"/>
    </row>
    <row r="27" spans="1:44" ht="15" customHeight="1" thickBot="1" x14ac:dyDescent="0.3">
      <c r="A27" s="3" t="s">
        <v>12</v>
      </c>
      <c r="B27" s="2">
        <v>6893513</v>
      </c>
      <c r="C27" s="2"/>
      <c r="D27" s="2">
        <v>5893320</v>
      </c>
      <c r="E27" s="2"/>
      <c r="F27" s="2">
        <v>1424159.9999999998</v>
      </c>
      <c r="G27" s="2"/>
      <c r="H27" s="2">
        <v>11343200.000000002</v>
      </c>
      <c r="I27" s="2"/>
      <c r="J27" s="2"/>
      <c r="K27" s="2"/>
      <c r="L27" s="1">
        <f>B27+D27+F27+H27+J27</f>
        <v>25554193</v>
      </c>
      <c r="M27" s="13">
        <f>C27+E27+G27+I27+K27</f>
        <v>0</v>
      </c>
      <c r="N27" s="14">
        <f>L27+M27</f>
        <v>25554193</v>
      </c>
      <c r="P27" s="3" t="s">
        <v>12</v>
      </c>
      <c r="Q27" s="2">
        <v>2294</v>
      </c>
      <c r="R27" s="2">
        <v>0</v>
      </c>
      <c r="S27" s="2">
        <v>943</v>
      </c>
      <c r="T27" s="2">
        <v>0</v>
      </c>
      <c r="U27" s="2">
        <v>401</v>
      </c>
      <c r="V27" s="2">
        <v>0</v>
      </c>
      <c r="W27" s="2">
        <v>2698</v>
      </c>
      <c r="X27" s="2">
        <v>0</v>
      </c>
      <c r="Y27" s="2">
        <v>0</v>
      </c>
      <c r="Z27" s="2">
        <v>0</v>
      </c>
      <c r="AA27" s="1">
        <f>Q27+S27+U27+W27+Y27</f>
        <v>6336</v>
      </c>
      <c r="AB27" s="13">
        <f>R27+T27+V27+X27+Z27</f>
        <v>0</v>
      </c>
      <c r="AC27" s="14">
        <f>AA27+AB27</f>
        <v>6336</v>
      </c>
      <c r="AE27" s="3" t="s">
        <v>12</v>
      </c>
      <c r="AF27" s="2">
        <f>IFERROR(B27/Q27, "N.A.")</f>
        <v>3005.0187445510028</v>
      </c>
      <c r="AG27" s="2" t="str">
        <f t="shared" ref="AG27:AG31" si="22">IFERROR(C27/R27, "N.A.")</f>
        <v>N.A.</v>
      </c>
      <c r="AH27" s="2">
        <f t="shared" ref="AH27:AH31" si="23">IFERROR(D27/S27, "N.A.")</f>
        <v>6249.5440084835627</v>
      </c>
      <c r="AI27" s="2" t="str">
        <f t="shared" ref="AI27:AI31" si="24">IFERROR(E27/T27, "N.A.")</f>
        <v>N.A.</v>
      </c>
      <c r="AJ27" s="2">
        <f t="shared" ref="AJ27:AJ31" si="25">IFERROR(F27/U27, "N.A.")</f>
        <v>3551.5211970074806</v>
      </c>
      <c r="AK27" s="2" t="str">
        <f t="shared" ref="AK27:AK31" si="26">IFERROR(G27/V27, "N.A.")</f>
        <v>N.A.</v>
      </c>
      <c r="AL27" s="2">
        <f t="shared" ref="AL27:AL31" si="27">IFERROR(H27/W27, "N.A.")</f>
        <v>4204.2994810971095</v>
      </c>
      <c r="AM27" s="2" t="str">
        <f t="shared" ref="AM27:AM31" si="28">IFERROR(I27/X27, "N.A.")</f>
        <v>N.A.</v>
      </c>
      <c r="AN27" s="2" t="str">
        <f t="shared" ref="AN27:AN31" si="29">IFERROR(J27/Y27, "N.A.")</f>
        <v>N.A.</v>
      </c>
      <c r="AO27" s="2" t="str">
        <f t="shared" ref="AO27:AO31" si="30">IFERROR(K27/Z27, "N.A.")</f>
        <v>N.A.</v>
      </c>
      <c r="AP27" s="15">
        <f t="shared" ref="AP27:AP30" si="31">IFERROR(L27/AA27, "N.A.")</f>
        <v>4033.1744002525252</v>
      </c>
      <c r="AQ27" s="13" t="str">
        <f t="shared" ref="AQ27:AQ30" si="32">IFERROR(M27/AB27, "N.A.")</f>
        <v>N.A.</v>
      </c>
      <c r="AR27" s="14">
        <f t="shared" ref="AR27:AR30" si="33">IFERROR(N27/AC27, "N.A.")</f>
        <v>4033.1744002525252</v>
      </c>
    </row>
    <row r="28" spans="1:44" ht="15" customHeight="1" thickBot="1" x14ac:dyDescent="0.3">
      <c r="A28" s="3" t="s">
        <v>13</v>
      </c>
      <c r="B28" s="2">
        <v>4251840</v>
      </c>
      <c r="C28" s="2">
        <v>1062400</v>
      </c>
      <c r="D28" s="2"/>
      <c r="E28" s="2"/>
      <c r="F28" s="2"/>
      <c r="G28" s="2"/>
      <c r="H28" s="2"/>
      <c r="I28" s="2"/>
      <c r="J28" s="2"/>
      <c r="K28" s="2"/>
      <c r="L28" s="1">
        <f t="shared" ref="L28:L30" si="34">B28+D28+F28+H28+J28</f>
        <v>4251840</v>
      </c>
      <c r="M28" s="13">
        <f t="shared" ref="M28:M30" si="35">C28+E28+G28+I28+K28</f>
        <v>1062400</v>
      </c>
      <c r="N28" s="14">
        <f t="shared" ref="N28:N30" si="36">L28+M28</f>
        <v>5314240</v>
      </c>
      <c r="P28" s="3" t="s">
        <v>13</v>
      </c>
      <c r="Q28" s="2">
        <v>567</v>
      </c>
      <c r="R28" s="2">
        <v>332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A30" si="37">Q28+S28+U28+W28+Y28</f>
        <v>567</v>
      </c>
      <c r="AB28" s="13">
        <f t="shared" ref="AB28:AB30" si="38">R28+T28+V28+X28+Z28</f>
        <v>332</v>
      </c>
      <c r="AC28" s="14">
        <f t="shared" ref="AC28:AC30" si="39">AA28+AB28</f>
        <v>899</v>
      </c>
      <c r="AE28" s="3" t="s">
        <v>13</v>
      </c>
      <c r="AF28" s="2">
        <f t="shared" ref="AF28:AF31" si="40">IFERROR(B28/Q28, "N.A.")</f>
        <v>7498.8359788359785</v>
      </c>
      <c r="AG28" s="2">
        <f t="shared" si="22"/>
        <v>3200</v>
      </c>
      <c r="AH28" s="2" t="str">
        <f t="shared" si="23"/>
        <v>N.A.</v>
      </c>
      <c r="AI28" s="2" t="str">
        <f t="shared" si="24"/>
        <v>N.A.</v>
      </c>
      <c r="AJ28" s="2" t="str">
        <f t="shared" si="25"/>
        <v>N.A.</v>
      </c>
      <c r="AK28" s="2" t="str">
        <f t="shared" si="26"/>
        <v>N.A.</v>
      </c>
      <c r="AL28" s="2" t="str">
        <f t="shared" si="27"/>
        <v>N.A.</v>
      </c>
      <c r="AM28" s="2" t="str">
        <f t="shared" si="28"/>
        <v>N.A.</v>
      </c>
      <c r="AN28" s="2" t="str">
        <f t="shared" si="29"/>
        <v>N.A.</v>
      </c>
      <c r="AO28" s="2" t="str">
        <f t="shared" si="30"/>
        <v>N.A.</v>
      </c>
      <c r="AP28" s="15">
        <f t="shared" si="31"/>
        <v>7498.8359788359785</v>
      </c>
      <c r="AQ28" s="13">
        <f t="shared" si="32"/>
        <v>3200</v>
      </c>
      <c r="AR28" s="14">
        <f t="shared" si="33"/>
        <v>5911.2791991101221</v>
      </c>
    </row>
    <row r="29" spans="1:44" ht="15" customHeight="1" thickBot="1" x14ac:dyDescent="0.3">
      <c r="A29" s="3" t="s">
        <v>14</v>
      </c>
      <c r="B29" s="2">
        <v>12738649.999999998</v>
      </c>
      <c r="C29" s="2">
        <v>115829230.00000003</v>
      </c>
      <c r="D29" s="2">
        <v>5202406</v>
      </c>
      <c r="E29" s="2">
        <v>0</v>
      </c>
      <c r="F29" s="2"/>
      <c r="G29" s="2">
        <v>6264670</v>
      </c>
      <c r="H29" s="2"/>
      <c r="I29" s="2">
        <v>2799300</v>
      </c>
      <c r="J29" s="2">
        <v>0</v>
      </c>
      <c r="K29" s="2"/>
      <c r="L29" s="1">
        <f t="shared" si="34"/>
        <v>17941056</v>
      </c>
      <c r="M29" s="13">
        <f t="shared" si="35"/>
        <v>124893200.00000003</v>
      </c>
      <c r="N29" s="14">
        <f t="shared" si="36"/>
        <v>142834256.00000003</v>
      </c>
      <c r="P29" s="3" t="s">
        <v>14</v>
      </c>
      <c r="Q29" s="2">
        <v>3780</v>
      </c>
      <c r="R29" s="2">
        <v>20310</v>
      </c>
      <c r="S29" s="2">
        <v>781</v>
      </c>
      <c r="T29" s="2">
        <v>174</v>
      </c>
      <c r="U29" s="2">
        <v>0</v>
      </c>
      <c r="V29" s="2">
        <v>896</v>
      </c>
      <c r="W29" s="2">
        <v>0</v>
      </c>
      <c r="X29" s="2">
        <v>436</v>
      </c>
      <c r="Y29" s="2">
        <v>431</v>
      </c>
      <c r="Z29" s="2">
        <v>0</v>
      </c>
      <c r="AA29" s="1">
        <f t="shared" si="37"/>
        <v>4992</v>
      </c>
      <c r="AB29" s="13">
        <f t="shared" si="38"/>
        <v>21816</v>
      </c>
      <c r="AC29" s="14">
        <f t="shared" si="39"/>
        <v>26808</v>
      </c>
      <c r="AE29" s="3" t="s">
        <v>14</v>
      </c>
      <c r="AF29" s="2">
        <f t="shared" si="40"/>
        <v>3370.0132275132269</v>
      </c>
      <c r="AG29" s="2">
        <f t="shared" si="22"/>
        <v>5703.0640078778943</v>
      </c>
      <c r="AH29" s="2">
        <f t="shared" si="23"/>
        <v>6661.211267605634</v>
      </c>
      <c r="AI29" s="2">
        <f t="shared" si="24"/>
        <v>0</v>
      </c>
      <c r="AJ29" s="2" t="str">
        <f t="shared" si="25"/>
        <v>N.A.</v>
      </c>
      <c r="AK29" s="2">
        <f t="shared" si="26"/>
        <v>6991.8191964285716</v>
      </c>
      <c r="AL29" s="2" t="str">
        <f t="shared" si="27"/>
        <v>N.A.</v>
      </c>
      <c r="AM29" s="2">
        <f t="shared" si="28"/>
        <v>6420.4128440366976</v>
      </c>
      <c r="AN29" s="2">
        <f t="shared" si="29"/>
        <v>0</v>
      </c>
      <c r="AO29" s="2" t="str">
        <f t="shared" si="30"/>
        <v>N.A.</v>
      </c>
      <c r="AP29" s="15">
        <f t="shared" si="31"/>
        <v>3593.9615384615386</v>
      </c>
      <c r="AQ29" s="13">
        <f t="shared" si="32"/>
        <v>5724.8441510817765</v>
      </c>
      <c r="AR29" s="14">
        <f t="shared" si="33"/>
        <v>5328.0459564309176</v>
      </c>
    </row>
    <row r="30" spans="1:44" ht="15" customHeight="1" thickBot="1" x14ac:dyDescent="0.3">
      <c r="A30" s="3" t="s">
        <v>15</v>
      </c>
      <c r="B30" s="2">
        <v>1797400</v>
      </c>
      <c r="C30" s="2">
        <v>748200</v>
      </c>
      <c r="D30" s="2"/>
      <c r="E30" s="2"/>
      <c r="F30" s="2"/>
      <c r="G30" s="2">
        <v>1078440</v>
      </c>
      <c r="H30" s="2">
        <v>428280</v>
      </c>
      <c r="I30" s="2"/>
      <c r="J30" s="2">
        <v>0</v>
      </c>
      <c r="K30" s="2"/>
      <c r="L30" s="1">
        <f t="shared" si="34"/>
        <v>2225680</v>
      </c>
      <c r="M30" s="13">
        <f t="shared" si="35"/>
        <v>1826640</v>
      </c>
      <c r="N30" s="14">
        <f t="shared" si="36"/>
        <v>4052320</v>
      </c>
      <c r="P30" s="3" t="s">
        <v>15</v>
      </c>
      <c r="Q30" s="2">
        <v>418</v>
      </c>
      <c r="R30" s="2">
        <v>174</v>
      </c>
      <c r="S30" s="2">
        <v>0</v>
      </c>
      <c r="T30" s="2">
        <v>0</v>
      </c>
      <c r="U30" s="2">
        <v>0</v>
      </c>
      <c r="V30" s="2">
        <v>209</v>
      </c>
      <c r="W30" s="2">
        <v>337</v>
      </c>
      <c r="X30" s="2">
        <v>0</v>
      </c>
      <c r="Y30" s="2">
        <v>174</v>
      </c>
      <c r="Z30" s="2">
        <v>0</v>
      </c>
      <c r="AA30" s="1">
        <f t="shared" si="37"/>
        <v>929</v>
      </c>
      <c r="AB30" s="13">
        <f t="shared" si="38"/>
        <v>383</v>
      </c>
      <c r="AC30" s="17">
        <f t="shared" si="39"/>
        <v>1312</v>
      </c>
      <c r="AE30" s="3" t="s">
        <v>15</v>
      </c>
      <c r="AF30" s="2">
        <f t="shared" si="40"/>
        <v>4300</v>
      </c>
      <c r="AG30" s="2">
        <f t="shared" si="22"/>
        <v>4300</v>
      </c>
      <c r="AH30" s="2" t="str">
        <f t="shared" si="23"/>
        <v>N.A.</v>
      </c>
      <c r="AI30" s="2" t="str">
        <f t="shared" si="24"/>
        <v>N.A.</v>
      </c>
      <c r="AJ30" s="2" t="str">
        <f t="shared" si="25"/>
        <v>N.A.</v>
      </c>
      <c r="AK30" s="2">
        <f t="shared" si="26"/>
        <v>5160</v>
      </c>
      <c r="AL30" s="2">
        <f t="shared" si="27"/>
        <v>1270.8605341246291</v>
      </c>
      <c r="AM30" s="2" t="str">
        <f t="shared" si="28"/>
        <v>N.A.</v>
      </c>
      <c r="AN30" s="2">
        <f t="shared" si="29"/>
        <v>0</v>
      </c>
      <c r="AO30" s="2" t="str">
        <f t="shared" si="30"/>
        <v>N.A.</v>
      </c>
      <c r="AP30" s="15">
        <f t="shared" si="31"/>
        <v>2395.7804090419804</v>
      </c>
      <c r="AQ30" s="13">
        <f t="shared" si="32"/>
        <v>4769.2950391644908</v>
      </c>
      <c r="AR30" s="14">
        <f t="shared" si="33"/>
        <v>3088.6585365853657</v>
      </c>
    </row>
    <row r="31" spans="1:44" ht="15" customHeight="1" thickBot="1" x14ac:dyDescent="0.3">
      <c r="A31" s="4" t="s">
        <v>16</v>
      </c>
      <c r="B31" s="2">
        <v>25681403</v>
      </c>
      <c r="C31" s="2">
        <v>117639829.99999999</v>
      </c>
      <c r="D31" s="2">
        <v>11095725.999999998</v>
      </c>
      <c r="E31" s="2">
        <v>0</v>
      </c>
      <c r="F31" s="2">
        <v>1424159.9999999998</v>
      </c>
      <c r="G31" s="2">
        <v>7343110</v>
      </c>
      <c r="H31" s="2">
        <v>11771480.000000002</v>
      </c>
      <c r="I31" s="2">
        <v>2799300</v>
      </c>
      <c r="J31" s="2">
        <v>0</v>
      </c>
      <c r="K31" s="2"/>
      <c r="L31" s="1">
        <f t="shared" ref="L31" si="41">B31+D31+F31+H31+J31</f>
        <v>49972769</v>
      </c>
      <c r="M31" s="13">
        <f t="shared" ref="M31" si="42">C31+E31+G31+I31+K31</f>
        <v>127782239.99999999</v>
      </c>
      <c r="N31" s="17">
        <f t="shared" ref="N31" si="43">L31+M31</f>
        <v>177755009</v>
      </c>
      <c r="P31" s="4" t="s">
        <v>16</v>
      </c>
      <c r="Q31" s="2">
        <v>7059</v>
      </c>
      <c r="R31" s="2">
        <v>20816</v>
      </c>
      <c r="S31" s="2">
        <v>1724</v>
      </c>
      <c r="T31" s="2">
        <v>174</v>
      </c>
      <c r="U31" s="2">
        <v>401</v>
      </c>
      <c r="V31" s="2">
        <v>1105</v>
      </c>
      <c r="W31" s="2">
        <v>3035</v>
      </c>
      <c r="X31" s="2">
        <v>436</v>
      </c>
      <c r="Y31" s="2">
        <v>605</v>
      </c>
      <c r="Z31" s="2">
        <v>0</v>
      </c>
      <c r="AA31" s="1">
        <f t="shared" ref="AA31" si="44">Q31+S31+U31+W31+Y31</f>
        <v>12824</v>
      </c>
      <c r="AB31" s="13">
        <f t="shared" ref="AB31" si="45">R31+T31+V31+X31+Z31</f>
        <v>22531</v>
      </c>
      <c r="AC31" s="14">
        <f t="shared" ref="AC31" si="46">AA31+AB31</f>
        <v>35355</v>
      </c>
      <c r="AE31" s="4" t="s">
        <v>16</v>
      </c>
      <c r="AF31" s="2">
        <f t="shared" si="40"/>
        <v>3638.1078056381925</v>
      </c>
      <c r="AG31" s="2">
        <f t="shared" si="22"/>
        <v>5651.4138162951567</v>
      </c>
      <c r="AH31" s="2">
        <f t="shared" si="23"/>
        <v>6436.0359628770293</v>
      </c>
      <c r="AI31" s="2">
        <f t="shared" si="24"/>
        <v>0</v>
      </c>
      <c r="AJ31" s="2">
        <f t="shared" si="25"/>
        <v>3551.5211970074806</v>
      </c>
      <c r="AK31" s="2">
        <f t="shared" si="26"/>
        <v>6645.3484162895929</v>
      </c>
      <c r="AL31" s="2">
        <f t="shared" si="27"/>
        <v>3878.576606260297</v>
      </c>
      <c r="AM31" s="2">
        <f t="shared" si="28"/>
        <v>6420.4128440366976</v>
      </c>
      <c r="AN31" s="2">
        <f t="shared" si="29"/>
        <v>0</v>
      </c>
      <c r="AO31" s="2" t="str">
        <f t="shared" si="30"/>
        <v>N.A.</v>
      </c>
      <c r="AP31" s="15">
        <f t="shared" ref="AP31" si="47">IFERROR(L31/AA31, "N.A.")</f>
        <v>3896.8160480349343</v>
      </c>
      <c r="AQ31" s="13">
        <f t="shared" ref="AQ31" si="48">IFERROR(M31/AB31, "N.A.")</f>
        <v>5671.3967422662099</v>
      </c>
      <c r="AR31" s="14">
        <f t="shared" ref="AR31" si="49">IFERROR(N31/AC31, "N.A.")</f>
        <v>5027.7191062084567</v>
      </c>
    </row>
    <row r="32" spans="1:44" ht="15" customHeight="1" thickBot="1" x14ac:dyDescent="0.3">
      <c r="A32" s="5" t="s">
        <v>0</v>
      </c>
      <c r="B32" s="44">
        <f>B31+C31</f>
        <v>143321233</v>
      </c>
      <c r="C32" s="45"/>
      <c r="D32" s="44">
        <f>D31+E31</f>
        <v>11095725.999999998</v>
      </c>
      <c r="E32" s="45"/>
      <c r="F32" s="44">
        <f>F31+G31</f>
        <v>8767270</v>
      </c>
      <c r="G32" s="45"/>
      <c r="H32" s="44">
        <f>H31+I31</f>
        <v>14570780.000000002</v>
      </c>
      <c r="I32" s="45"/>
      <c r="J32" s="44">
        <f>J31+K31</f>
        <v>0</v>
      </c>
      <c r="K32" s="45"/>
      <c r="L32" s="44">
        <f>L31+M31</f>
        <v>177755009</v>
      </c>
      <c r="M32" s="46"/>
      <c r="N32" s="18">
        <f>B32+D32+F32+H32+J32</f>
        <v>177755009</v>
      </c>
      <c r="P32" s="5" t="s">
        <v>0</v>
      </c>
      <c r="Q32" s="44">
        <f>Q31+R31</f>
        <v>27875</v>
      </c>
      <c r="R32" s="45"/>
      <c r="S32" s="44">
        <f>S31+T31</f>
        <v>1898</v>
      </c>
      <c r="T32" s="45"/>
      <c r="U32" s="44">
        <f>U31+V31</f>
        <v>1506</v>
      </c>
      <c r="V32" s="45"/>
      <c r="W32" s="44">
        <f>W31+X31</f>
        <v>3471</v>
      </c>
      <c r="X32" s="45"/>
      <c r="Y32" s="44">
        <f>Y31+Z31</f>
        <v>605</v>
      </c>
      <c r="Z32" s="45"/>
      <c r="AA32" s="44">
        <f>AA31+AB31</f>
        <v>35355</v>
      </c>
      <c r="AB32" s="45"/>
      <c r="AC32" s="19">
        <f>Q32+S32+U32+W32+Y32</f>
        <v>35355</v>
      </c>
      <c r="AE32" s="5" t="s">
        <v>0</v>
      </c>
      <c r="AF32" s="24">
        <f>IFERROR(B32/Q32,"N.A.")</f>
        <v>5141.5688968609866</v>
      </c>
      <c r="AG32" s="25"/>
      <c r="AH32" s="24">
        <f>IFERROR(D32/S32,"N.A.")</f>
        <v>5846.0094836670169</v>
      </c>
      <c r="AI32" s="25"/>
      <c r="AJ32" s="24">
        <f>IFERROR(F32/U32,"N.A.")</f>
        <v>5821.5604249667995</v>
      </c>
      <c r="AK32" s="25"/>
      <c r="AL32" s="24">
        <f>IFERROR(H32/W32,"N.A.")</f>
        <v>4197.8622875252095</v>
      </c>
      <c r="AM32" s="25"/>
      <c r="AN32" s="24">
        <f>IFERROR(J32/Y32,"N.A.")</f>
        <v>0</v>
      </c>
      <c r="AO32" s="25"/>
      <c r="AP32" s="24">
        <f>IFERROR(L32/AA32,"N.A.")</f>
        <v>5027.7191062084567</v>
      </c>
      <c r="AQ32" s="25"/>
      <c r="AR32" s="16">
        <f>IFERROR(N32/AC32, "N.A.")</f>
        <v>5027.7191062084567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6" t="s">
        <v>1</v>
      </c>
      <c r="B35" s="29" t="s">
        <v>2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26" t="s">
        <v>0</v>
      </c>
      <c r="P35" s="26" t="s">
        <v>1</v>
      </c>
      <c r="Q35" s="29" t="s">
        <v>2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26" t="s">
        <v>0</v>
      </c>
      <c r="AE35" s="26" t="s">
        <v>1</v>
      </c>
      <c r="AF35" s="29" t="s">
        <v>2</v>
      </c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26" t="s">
        <v>0</v>
      </c>
    </row>
    <row r="36" spans="1:44" ht="15" customHeight="1" x14ac:dyDescent="0.25">
      <c r="A36" s="27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8"/>
      <c r="N36" s="27"/>
      <c r="P36" s="27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8"/>
      <c r="AC36" s="27"/>
      <c r="AE36" s="27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8"/>
      <c r="AR36" s="27"/>
    </row>
    <row r="37" spans="1:44" ht="15" customHeight="1" thickBot="1" x14ac:dyDescent="0.3">
      <c r="A37" s="27"/>
      <c r="B37" s="40" t="s">
        <v>8</v>
      </c>
      <c r="C37" s="41"/>
      <c r="D37" s="42" t="s">
        <v>9</v>
      </c>
      <c r="E37" s="43"/>
      <c r="F37" s="36"/>
      <c r="G37" s="37"/>
      <c r="H37" s="36"/>
      <c r="I37" s="37"/>
      <c r="J37" s="36"/>
      <c r="K37" s="37"/>
      <c r="L37" s="36"/>
      <c r="M37" s="39"/>
      <c r="N37" s="27"/>
      <c r="P37" s="27"/>
      <c r="Q37" s="40" t="s">
        <v>8</v>
      </c>
      <c r="R37" s="41"/>
      <c r="S37" s="42" t="s">
        <v>9</v>
      </c>
      <c r="T37" s="43"/>
      <c r="U37" s="36"/>
      <c r="V37" s="37"/>
      <c r="W37" s="36"/>
      <c r="X37" s="37"/>
      <c r="Y37" s="36"/>
      <c r="Z37" s="37"/>
      <c r="AA37" s="36"/>
      <c r="AB37" s="39"/>
      <c r="AC37" s="27"/>
      <c r="AE37" s="27"/>
      <c r="AF37" s="40" t="s">
        <v>8</v>
      </c>
      <c r="AG37" s="41"/>
      <c r="AH37" s="42" t="s">
        <v>9</v>
      </c>
      <c r="AI37" s="43"/>
      <c r="AJ37" s="36"/>
      <c r="AK37" s="37"/>
      <c r="AL37" s="36"/>
      <c r="AM37" s="37"/>
      <c r="AN37" s="36"/>
      <c r="AO37" s="37"/>
      <c r="AP37" s="36"/>
      <c r="AQ37" s="39"/>
      <c r="AR37" s="27"/>
    </row>
    <row r="38" spans="1:44" ht="15" customHeight="1" thickBot="1" x14ac:dyDescent="0.3">
      <c r="A38" s="28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8"/>
      <c r="P38" s="28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8"/>
      <c r="AE38" s="28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8"/>
    </row>
    <row r="39" spans="1:44" ht="15" customHeight="1" thickBot="1" x14ac:dyDescent="0.3">
      <c r="A39" s="3" t="s">
        <v>12</v>
      </c>
      <c r="B39" s="2">
        <v>279930</v>
      </c>
      <c r="C39" s="2"/>
      <c r="D39" s="2">
        <v>0</v>
      </c>
      <c r="E39" s="2"/>
      <c r="F39" s="2">
        <v>279930</v>
      </c>
      <c r="G39" s="2"/>
      <c r="H39" s="2">
        <v>6426646.9999999991</v>
      </c>
      <c r="I39" s="2"/>
      <c r="J39" s="2">
        <v>0</v>
      </c>
      <c r="K39" s="2"/>
      <c r="L39" s="1">
        <f>B39+D39+F39+H39+J39</f>
        <v>6986506.9999999991</v>
      </c>
      <c r="M39" s="13">
        <f>C39+E39+G39+I39+K39</f>
        <v>0</v>
      </c>
      <c r="N39" s="14">
        <f>L39+M39</f>
        <v>6986506.9999999991</v>
      </c>
      <c r="P39" s="3" t="s">
        <v>12</v>
      </c>
      <c r="Q39" s="2">
        <v>217</v>
      </c>
      <c r="R39" s="2">
        <v>0</v>
      </c>
      <c r="S39" s="2">
        <v>222</v>
      </c>
      <c r="T39" s="2">
        <v>0</v>
      </c>
      <c r="U39" s="2">
        <v>217</v>
      </c>
      <c r="V39" s="2">
        <v>0</v>
      </c>
      <c r="W39" s="2">
        <v>2501</v>
      </c>
      <c r="X39" s="2">
        <v>0</v>
      </c>
      <c r="Y39" s="2">
        <v>209</v>
      </c>
      <c r="Z39" s="2">
        <v>0</v>
      </c>
      <c r="AA39" s="1">
        <f>Q39+S39+U39+W39+Y39</f>
        <v>3366</v>
      </c>
      <c r="AB39" s="13">
        <f>R39+T39+V39+X39+Z39</f>
        <v>0</v>
      </c>
      <c r="AC39" s="14">
        <f>AA39+AB39</f>
        <v>3366</v>
      </c>
      <c r="AE39" s="3" t="s">
        <v>12</v>
      </c>
      <c r="AF39" s="2">
        <f>IFERROR(B39/Q39, "N.A.")</f>
        <v>1290</v>
      </c>
      <c r="AG39" s="2" t="str">
        <f t="shared" ref="AG39:AG43" si="50">IFERROR(C39/R39, "N.A.")</f>
        <v>N.A.</v>
      </c>
      <c r="AH39" s="2">
        <f t="shared" ref="AH39:AH43" si="51">IFERROR(D39/S39, "N.A.")</f>
        <v>0</v>
      </c>
      <c r="AI39" s="2" t="str">
        <f t="shared" ref="AI39:AI43" si="52">IFERROR(E39/T39, "N.A.")</f>
        <v>N.A.</v>
      </c>
      <c r="AJ39" s="2">
        <f t="shared" ref="AJ39:AJ43" si="53">IFERROR(F39/U39, "N.A.")</f>
        <v>1290</v>
      </c>
      <c r="AK39" s="2" t="str">
        <f t="shared" ref="AK39:AK43" si="54">IFERROR(G39/V39, "N.A.")</f>
        <v>N.A.</v>
      </c>
      <c r="AL39" s="2">
        <f t="shared" ref="AL39:AL43" si="55">IFERROR(H39/W39, "N.A.")</f>
        <v>2569.6309476209512</v>
      </c>
      <c r="AM39" s="2" t="str">
        <f t="shared" ref="AM39:AM43" si="56">IFERROR(I39/X39, "N.A.")</f>
        <v>N.A.</v>
      </c>
      <c r="AN39" s="2">
        <f t="shared" ref="AN39:AN43" si="57">IFERROR(J39/Y39, "N.A.")</f>
        <v>0</v>
      </c>
      <c r="AO39" s="2" t="str">
        <f t="shared" ref="AO39:AO43" si="58">IFERROR(K39/Z39, "N.A.")</f>
        <v>N.A.</v>
      </c>
      <c r="AP39" s="15">
        <f t="shared" ref="AP39:AP42" si="59">IFERROR(L39/AA39, "N.A.")</f>
        <v>2075.6111111111109</v>
      </c>
      <c r="AQ39" s="13" t="str">
        <f t="shared" ref="AQ39:AQ42" si="60">IFERROR(M39/AB39, "N.A.")</f>
        <v>N.A.</v>
      </c>
      <c r="AR39" s="14">
        <f t="shared" ref="AR39:AR42" si="61">IFERROR(N39/AC39, "N.A.")</f>
        <v>2075.6111111111109</v>
      </c>
    </row>
    <row r="40" spans="1:44" ht="15" customHeight="1" thickBot="1" x14ac:dyDescent="0.3">
      <c r="A40" s="3" t="s">
        <v>13</v>
      </c>
      <c r="B40" s="2">
        <v>6764025</v>
      </c>
      <c r="C40" s="2">
        <v>661770</v>
      </c>
      <c r="D40" s="2"/>
      <c r="E40" s="2"/>
      <c r="F40" s="2"/>
      <c r="G40" s="2"/>
      <c r="H40" s="2"/>
      <c r="I40" s="2"/>
      <c r="J40" s="2"/>
      <c r="K40" s="2"/>
      <c r="L40" s="1">
        <f t="shared" ref="L40:L42" si="62">B40+D40+F40+H40+J40</f>
        <v>6764025</v>
      </c>
      <c r="M40" s="13">
        <f t="shared" ref="M40:M42" si="63">C40+E40+G40+I40+K40</f>
        <v>661770</v>
      </c>
      <c r="N40" s="14">
        <f t="shared" ref="N40:N42" si="64">L40+M40</f>
        <v>7425795</v>
      </c>
      <c r="P40" s="3" t="s">
        <v>13</v>
      </c>
      <c r="Q40" s="2">
        <v>1996</v>
      </c>
      <c r="R40" s="2">
        <v>171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A42" si="65">Q40+S40+U40+W40+Y40</f>
        <v>1996</v>
      </c>
      <c r="AB40" s="13">
        <f t="shared" ref="AB40:AB42" si="66">R40+T40+V40+X40+Z40</f>
        <v>171</v>
      </c>
      <c r="AC40" s="14">
        <f t="shared" ref="AC40:AC42" si="67">AA40+AB40</f>
        <v>2167</v>
      </c>
      <c r="AE40" s="3" t="s">
        <v>13</v>
      </c>
      <c r="AF40" s="2">
        <f t="shared" ref="AF40:AF43" si="68">IFERROR(B40/Q40, "N.A.")</f>
        <v>3388.7900801603205</v>
      </c>
      <c r="AG40" s="2">
        <f t="shared" si="50"/>
        <v>3870</v>
      </c>
      <c r="AH40" s="2" t="str">
        <f t="shared" si="51"/>
        <v>N.A.</v>
      </c>
      <c r="AI40" s="2" t="str">
        <f t="shared" si="52"/>
        <v>N.A.</v>
      </c>
      <c r="AJ40" s="2" t="str">
        <f t="shared" si="53"/>
        <v>N.A.</v>
      </c>
      <c r="AK40" s="2" t="str">
        <f t="shared" si="54"/>
        <v>N.A.</v>
      </c>
      <c r="AL40" s="2" t="str">
        <f t="shared" si="55"/>
        <v>N.A.</v>
      </c>
      <c r="AM40" s="2" t="str">
        <f t="shared" si="56"/>
        <v>N.A.</v>
      </c>
      <c r="AN40" s="2" t="str">
        <f t="shared" si="57"/>
        <v>N.A.</v>
      </c>
      <c r="AO40" s="2" t="str">
        <f t="shared" si="58"/>
        <v>N.A.</v>
      </c>
      <c r="AP40" s="15">
        <f t="shared" si="59"/>
        <v>3388.7900801603205</v>
      </c>
      <c r="AQ40" s="13">
        <f t="shared" si="60"/>
        <v>3870</v>
      </c>
      <c r="AR40" s="14">
        <f t="shared" si="61"/>
        <v>3426.7628057221964</v>
      </c>
    </row>
    <row r="41" spans="1:44" ht="15" customHeight="1" thickBot="1" x14ac:dyDescent="0.3">
      <c r="A41" s="3" t="s">
        <v>14</v>
      </c>
      <c r="B41" s="2">
        <v>12433040</v>
      </c>
      <c r="C41" s="2">
        <v>50865420</v>
      </c>
      <c r="D41" s="2">
        <v>186620</v>
      </c>
      <c r="E41" s="2">
        <v>0</v>
      </c>
      <c r="F41" s="2"/>
      <c r="G41" s="2"/>
      <c r="H41" s="2"/>
      <c r="I41" s="2">
        <v>897840.00000000012</v>
      </c>
      <c r="J41" s="2">
        <v>0</v>
      </c>
      <c r="K41" s="2"/>
      <c r="L41" s="1">
        <f t="shared" si="62"/>
        <v>12619660</v>
      </c>
      <c r="M41" s="13">
        <f t="shared" si="63"/>
        <v>51763260</v>
      </c>
      <c r="N41" s="14">
        <f t="shared" si="64"/>
        <v>64382920</v>
      </c>
      <c r="P41" s="3" t="s">
        <v>14</v>
      </c>
      <c r="Q41" s="2">
        <v>3479</v>
      </c>
      <c r="R41" s="2">
        <v>9866</v>
      </c>
      <c r="S41" s="2">
        <v>217</v>
      </c>
      <c r="T41" s="2">
        <v>174</v>
      </c>
      <c r="U41" s="2">
        <v>0</v>
      </c>
      <c r="V41" s="2">
        <v>0</v>
      </c>
      <c r="W41" s="2">
        <v>0</v>
      </c>
      <c r="X41" s="2">
        <v>396</v>
      </c>
      <c r="Y41" s="2">
        <v>342</v>
      </c>
      <c r="Z41" s="2">
        <v>0</v>
      </c>
      <c r="AA41" s="1">
        <f t="shared" si="65"/>
        <v>4038</v>
      </c>
      <c r="AB41" s="13">
        <f t="shared" si="66"/>
        <v>10436</v>
      </c>
      <c r="AC41" s="14">
        <f t="shared" si="67"/>
        <v>14474</v>
      </c>
      <c r="AE41" s="3" t="s">
        <v>14</v>
      </c>
      <c r="AF41" s="2">
        <f t="shared" si="68"/>
        <v>3573.7395803391778</v>
      </c>
      <c r="AG41" s="2">
        <f t="shared" si="50"/>
        <v>5155.6274072572469</v>
      </c>
      <c r="AH41" s="2">
        <f t="shared" si="51"/>
        <v>860</v>
      </c>
      <c r="AI41" s="2">
        <f t="shared" si="52"/>
        <v>0</v>
      </c>
      <c r="AJ41" s="2" t="str">
        <f t="shared" si="53"/>
        <v>N.A.</v>
      </c>
      <c r="AK41" s="2" t="str">
        <f t="shared" si="54"/>
        <v>N.A.</v>
      </c>
      <c r="AL41" s="2" t="str">
        <f t="shared" si="55"/>
        <v>N.A.</v>
      </c>
      <c r="AM41" s="2">
        <f t="shared" si="56"/>
        <v>2267.2727272727275</v>
      </c>
      <c r="AN41" s="2">
        <f t="shared" si="57"/>
        <v>0</v>
      </c>
      <c r="AO41" s="2" t="str">
        <f t="shared" si="58"/>
        <v>N.A.</v>
      </c>
      <c r="AP41" s="15">
        <f t="shared" si="59"/>
        <v>3125.2253590886576</v>
      </c>
      <c r="AQ41" s="13">
        <f t="shared" si="60"/>
        <v>4960.0670755078572</v>
      </c>
      <c r="AR41" s="14">
        <f t="shared" si="61"/>
        <v>4448.1774215835294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62"/>
        <v>0</v>
      </c>
      <c r="M42" s="13">
        <f t="shared" si="63"/>
        <v>0</v>
      </c>
      <c r="N42" s="14">
        <f t="shared" si="64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65"/>
        <v>0</v>
      </c>
      <c r="AB42" s="13">
        <f t="shared" si="66"/>
        <v>0</v>
      </c>
      <c r="AC42" s="14">
        <f t="shared" si="67"/>
        <v>0</v>
      </c>
      <c r="AE42" s="3" t="s">
        <v>15</v>
      </c>
      <c r="AF42" s="2" t="str">
        <f t="shared" si="68"/>
        <v>N.A.</v>
      </c>
      <c r="AG42" s="2" t="str">
        <f t="shared" si="50"/>
        <v>N.A.</v>
      </c>
      <c r="AH42" s="2" t="str">
        <f t="shared" si="51"/>
        <v>N.A.</v>
      </c>
      <c r="AI42" s="2" t="str">
        <f t="shared" si="52"/>
        <v>N.A.</v>
      </c>
      <c r="AJ42" s="2" t="str">
        <f t="shared" si="53"/>
        <v>N.A.</v>
      </c>
      <c r="AK42" s="2" t="str">
        <f t="shared" si="54"/>
        <v>N.A.</v>
      </c>
      <c r="AL42" s="2" t="str">
        <f t="shared" si="55"/>
        <v>N.A.</v>
      </c>
      <c r="AM42" s="2" t="str">
        <f t="shared" si="56"/>
        <v>N.A.</v>
      </c>
      <c r="AN42" s="2" t="str">
        <f t="shared" si="57"/>
        <v>N.A.</v>
      </c>
      <c r="AO42" s="2" t="str">
        <f t="shared" si="58"/>
        <v>N.A.</v>
      </c>
      <c r="AP42" s="15" t="str">
        <f t="shared" si="59"/>
        <v>N.A.</v>
      </c>
      <c r="AQ42" s="13" t="str">
        <f t="shared" si="60"/>
        <v>N.A.</v>
      </c>
      <c r="AR42" s="14" t="str">
        <f t="shared" si="61"/>
        <v>N.A.</v>
      </c>
    </row>
    <row r="43" spans="1:44" ht="15" customHeight="1" thickBot="1" x14ac:dyDescent="0.3">
      <c r="A43" s="4" t="s">
        <v>16</v>
      </c>
      <c r="B43" s="2">
        <v>19476995</v>
      </c>
      <c r="C43" s="2">
        <v>51527190</v>
      </c>
      <c r="D43" s="2">
        <v>186620</v>
      </c>
      <c r="E43" s="2">
        <v>0</v>
      </c>
      <c r="F43" s="2">
        <v>279930</v>
      </c>
      <c r="G43" s="2"/>
      <c r="H43" s="2">
        <v>6426646.9999999991</v>
      </c>
      <c r="I43" s="2">
        <v>897840.00000000012</v>
      </c>
      <c r="J43" s="2">
        <v>0</v>
      </c>
      <c r="K43" s="2"/>
      <c r="L43" s="1">
        <f t="shared" ref="L43" si="69">B43+D43+F43+H43+J43</f>
        <v>26370192</v>
      </c>
      <c r="M43" s="13">
        <f t="shared" ref="M43" si="70">C43+E43+G43+I43+K43</f>
        <v>52425030</v>
      </c>
      <c r="N43" s="17">
        <f t="shared" ref="N43" si="71">L43+M43</f>
        <v>78795222</v>
      </c>
      <c r="P43" s="4" t="s">
        <v>16</v>
      </c>
      <c r="Q43" s="2">
        <v>5692</v>
      </c>
      <c r="R43" s="2">
        <v>10037</v>
      </c>
      <c r="S43" s="2">
        <v>439</v>
      </c>
      <c r="T43" s="2">
        <v>174</v>
      </c>
      <c r="U43" s="2">
        <v>217</v>
      </c>
      <c r="V43" s="2">
        <v>0</v>
      </c>
      <c r="W43" s="2">
        <v>2501</v>
      </c>
      <c r="X43" s="2">
        <v>396</v>
      </c>
      <c r="Y43" s="2">
        <v>551</v>
      </c>
      <c r="Z43" s="2">
        <v>0</v>
      </c>
      <c r="AA43" s="1">
        <f t="shared" ref="AA43" si="72">Q43+S43+U43+W43+Y43</f>
        <v>9400</v>
      </c>
      <c r="AB43" s="13">
        <f t="shared" ref="AB43" si="73">R43+T43+V43+X43+Z43</f>
        <v>10607</v>
      </c>
      <c r="AC43" s="17">
        <f t="shared" ref="AC43" si="74">AA43+AB43</f>
        <v>20007</v>
      </c>
      <c r="AE43" s="4" t="s">
        <v>16</v>
      </c>
      <c r="AF43" s="2">
        <f t="shared" si="68"/>
        <v>3421.8192199578357</v>
      </c>
      <c r="AG43" s="2">
        <f t="shared" si="50"/>
        <v>5133.7242203845772</v>
      </c>
      <c r="AH43" s="2">
        <f t="shared" si="51"/>
        <v>425.10250569476079</v>
      </c>
      <c r="AI43" s="2">
        <f t="shared" si="52"/>
        <v>0</v>
      </c>
      <c r="AJ43" s="2">
        <f t="shared" si="53"/>
        <v>1290</v>
      </c>
      <c r="AK43" s="2" t="str">
        <f t="shared" si="54"/>
        <v>N.A.</v>
      </c>
      <c r="AL43" s="2">
        <f t="shared" si="55"/>
        <v>2569.6309476209512</v>
      </c>
      <c r="AM43" s="2">
        <f t="shared" si="56"/>
        <v>2267.2727272727275</v>
      </c>
      <c r="AN43" s="2">
        <f t="shared" si="57"/>
        <v>0</v>
      </c>
      <c r="AO43" s="2" t="str">
        <f t="shared" si="58"/>
        <v>N.A.</v>
      </c>
      <c r="AP43" s="15">
        <f t="shared" ref="AP43" si="75">IFERROR(L43/AA43, "N.A.")</f>
        <v>2805.3395744680852</v>
      </c>
      <c r="AQ43" s="13">
        <f t="shared" ref="AQ43" si="76">IFERROR(M43/AB43, "N.A.")</f>
        <v>4942.4936362779299</v>
      </c>
      <c r="AR43" s="14">
        <f t="shared" ref="AR43" si="77">IFERROR(N43/AC43, "N.A.")</f>
        <v>3938.3826660668765</v>
      </c>
    </row>
    <row r="44" spans="1:44" ht="15" customHeight="1" thickBot="1" x14ac:dyDescent="0.3">
      <c r="A44" s="5" t="s">
        <v>0</v>
      </c>
      <c r="B44" s="44">
        <f>B43+C43</f>
        <v>71004185</v>
      </c>
      <c r="C44" s="45"/>
      <c r="D44" s="44">
        <f>D43+E43</f>
        <v>186620</v>
      </c>
      <c r="E44" s="45"/>
      <c r="F44" s="44">
        <f>F43+G43</f>
        <v>279930</v>
      </c>
      <c r="G44" s="45"/>
      <c r="H44" s="44">
        <f>H43+I43</f>
        <v>7324486.9999999991</v>
      </c>
      <c r="I44" s="45"/>
      <c r="J44" s="44">
        <f>J43+K43</f>
        <v>0</v>
      </c>
      <c r="K44" s="45"/>
      <c r="L44" s="44">
        <f>L43+M43</f>
        <v>78795222</v>
      </c>
      <c r="M44" s="46"/>
      <c r="N44" s="18">
        <f>B44+D44+F44+H44+J44</f>
        <v>78795222</v>
      </c>
      <c r="P44" s="5" t="s">
        <v>0</v>
      </c>
      <c r="Q44" s="44">
        <f>Q43+R43</f>
        <v>15729</v>
      </c>
      <c r="R44" s="45"/>
      <c r="S44" s="44">
        <f>S43+T43</f>
        <v>613</v>
      </c>
      <c r="T44" s="45"/>
      <c r="U44" s="44">
        <f>U43+V43</f>
        <v>217</v>
      </c>
      <c r="V44" s="45"/>
      <c r="W44" s="44">
        <f>W43+X43</f>
        <v>2897</v>
      </c>
      <c r="X44" s="45"/>
      <c r="Y44" s="44">
        <f>Y43+Z43</f>
        <v>551</v>
      </c>
      <c r="Z44" s="45"/>
      <c r="AA44" s="44">
        <f>AA43+AB43</f>
        <v>20007</v>
      </c>
      <c r="AB44" s="46"/>
      <c r="AC44" s="18">
        <f>Q44+S44+U44+W44+Y44</f>
        <v>20007</v>
      </c>
      <c r="AE44" s="5" t="s">
        <v>0</v>
      </c>
      <c r="AF44" s="24">
        <f>IFERROR(B44/Q44,"N.A.")</f>
        <v>4514.2211838006233</v>
      </c>
      <c r="AG44" s="25"/>
      <c r="AH44" s="24">
        <f>IFERROR(D44/S44,"N.A.")</f>
        <v>304.43719412724306</v>
      </c>
      <c r="AI44" s="25"/>
      <c r="AJ44" s="24">
        <f>IFERROR(F44/U44,"N.A.")</f>
        <v>1290</v>
      </c>
      <c r="AK44" s="25"/>
      <c r="AL44" s="24">
        <f>IFERROR(H44/W44,"N.A.")</f>
        <v>2528.30065585088</v>
      </c>
      <c r="AM44" s="25"/>
      <c r="AN44" s="24">
        <f>IFERROR(J44/Y44,"N.A.")</f>
        <v>0</v>
      </c>
      <c r="AO44" s="25"/>
      <c r="AP44" s="24">
        <f>IFERROR(L44/AA44,"N.A.")</f>
        <v>3938.3826660668765</v>
      </c>
      <c r="AQ44" s="25"/>
      <c r="AR44" s="16">
        <f>IFERROR(N44/AC44, "N.A.")</f>
        <v>3938.3826660668765</v>
      </c>
    </row>
  </sheetData>
  <mergeCells count="144">
    <mergeCell ref="L20:M20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Q20:R20"/>
    <mergeCell ref="S20:T20"/>
    <mergeCell ref="U20:V20"/>
    <mergeCell ref="W20:X20"/>
    <mergeCell ref="Y20:Z20"/>
    <mergeCell ref="Q32:R32"/>
    <mergeCell ref="S32:T32"/>
    <mergeCell ref="U32:V32"/>
    <mergeCell ref="W32:X32"/>
    <mergeCell ref="Y32:Z32"/>
    <mergeCell ref="P23:P26"/>
    <mergeCell ref="Q23:AB23"/>
    <mergeCell ref="AC23:AC26"/>
    <mergeCell ref="Q24:T24"/>
    <mergeCell ref="U24:V25"/>
    <mergeCell ref="A11:A14"/>
    <mergeCell ref="B13:C13"/>
    <mergeCell ref="D13:E13"/>
    <mergeCell ref="B12:E12"/>
    <mergeCell ref="F12:G13"/>
    <mergeCell ref="H12:I13"/>
    <mergeCell ref="J12:K13"/>
    <mergeCell ref="B11:M11"/>
    <mergeCell ref="N11:N14"/>
    <mergeCell ref="L12:M13"/>
    <mergeCell ref="B20:C20"/>
    <mergeCell ref="D20:E20"/>
    <mergeCell ref="F20:G20"/>
    <mergeCell ref="H20:I20"/>
    <mergeCell ref="J20:K20"/>
    <mergeCell ref="B32:C32"/>
    <mergeCell ref="D32:E32"/>
    <mergeCell ref="F32:G32"/>
    <mergeCell ref="H32:I32"/>
    <mergeCell ref="J32:K32"/>
    <mergeCell ref="A23:A26"/>
    <mergeCell ref="B23:M23"/>
    <mergeCell ref="N23:N26"/>
    <mergeCell ref="B24:E24"/>
    <mergeCell ref="F24:G25"/>
    <mergeCell ref="H24:I25"/>
    <mergeCell ref="J24:K25"/>
    <mergeCell ref="L24:M25"/>
    <mergeCell ref="B25:C25"/>
    <mergeCell ref="D25:E25"/>
    <mergeCell ref="B44:C44"/>
    <mergeCell ref="D44:E44"/>
    <mergeCell ref="F44:G44"/>
    <mergeCell ref="H44:I44"/>
    <mergeCell ref="J44:K44"/>
    <mergeCell ref="A35:A38"/>
    <mergeCell ref="B35:M35"/>
    <mergeCell ref="N35:N38"/>
    <mergeCell ref="B36:E36"/>
    <mergeCell ref="F36:G37"/>
    <mergeCell ref="H36:I37"/>
    <mergeCell ref="J36:K37"/>
    <mergeCell ref="L36:M37"/>
    <mergeCell ref="B37:C37"/>
    <mergeCell ref="D37:E37"/>
    <mergeCell ref="P11:P14"/>
    <mergeCell ref="Q11:AB11"/>
    <mergeCell ref="AC11:AC14"/>
    <mergeCell ref="Q12:T12"/>
    <mergeCell ref="U12:V13"/>
    <mergeCell ref="W12:X13"/>
    <mergeCell ref="Y12:Z13"/>
    <mergeCell ref="AA12:AB13"/>
    <mergeCell ref="Q13:R13"/>
    <mergeCell ref="S13:T13"/>
    <mergeCell ref="W24:X25"/>
    <mergeCell ref="Y24:Z25"/>
    <mergeCell ref="AA24:AB25"/>
    <mergeCell ref="Q25:R25"/>
    <mergeCell ref="S25:T25"/>
    <mergeCell ref="Q44:R44"/>
    <mergeCell ref="S44:T44"/>
    <mergeCell ref="U44:V44"/>
    <mergeCell ref="W44:X44"/>
    <mergeCell ref="Y44:Z44"/>
    <mergeCell ref="P35:P38"/>
    <mergeCell ref="Q35:AB35"/>
    <mergeCell ref="AC35:AC38"/>
    <mergeCell ref="Q36:T36"/>
    <mergeCell ref="U36:V37"/>
    <mergeCell ref="W36:X37"/>
    <mergeCell ref="Y36:Z37"/>
    <mergeCell ref="AA36:AB37"/>
    <mergeCell ref="Q37:R37"/>
    <mergeCell ref="S37:T37"/>
    <mergeCell ref="AF20:AG20"/>
    <mergeCell ref="AH20:AI20"/>
    <mergeCell ref="AJ20:AK20"/>
    <mergeCell ref="AL20:AM20"/>
    <mergeCell ref="AN20:AO20"/>
    <mergeCell ref="AE11:AE14"/>
    <mergeCell ref="AF11:AQ11"/>
    <mergeCell ref="AR11:AR14"/>
    <mergeCell ref="AF12:AI12"/>
    <mergeCell ref="AJ12:AK13"/>
    <mergeCell ref="AL12:AM13"/>
    <mergeCell ref="AN12:AO13"/>
    <mergeCell ref="AP12:AQ13"/>
    <mergeCell ref="AF13:AG13"/>
    <mergeCell ref="AH13:AI13"/>
    <mergeCell ref="AF32:AG32"/>
    <mergeCell ref="AH32:AI32"/>
    <mergeCell ref="AJ32:AK32"/>
    <mergeCell ref="AL32:AM32"/>
    <mergeCell ref="AN32:AO32"/>
    <mergeCell ref="AE23:AE26"/>
    <mergeCell ref="AF23:AQ23"/>
    <mergeCell ref="AR23:AR26"/>
    <mergeCell ref="AF24:AI24"/>
    <mergeCell ref="AJ24:AK25"/>
    <mergeCell ref="AL24:AM25"/>
    <mergeCell ref="AN24:AO25"/>
    <mergeCell ref="AP24:AQ25"/>
    <mergeCell ref="AF25:AG25"/>
    <mergeCell ref="AH25:AI25"/>
    <mergeCell ref="AF44:AG44"/>
    <mergeCell ref="AH44:AI44"/>
    <mergeCell ref="AJ44:AK44"/>
    <mergeCell ref="AL44:AM44"/>
    <mergeCell ref="AN44:AO44"/>
    <mergeCell ref="AE35:AE38"/>
    <mergeCell ref="AF35:AQ35"/>
    <mergeCell ref="AR35:AR38"/>
    <mergeCell ref="AF36:AI36"/>
    <mergeCell ref="AJ36:AK37"/>
    <mergeCell ref="AL36:AM37"/>
    <mergeCell ref="AN36:AO37"/>
    <mergeCell ref="AP36:AQ37"/>
    <mergeCell ref="AF37:AG37"/>
    <mergeCell ref="AH37:AI37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2014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6" t="s">
        <v>1</v>
      </c>
      <c r="B11" s="29" t="s">
        <v>2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26" t="s">
        <v>0</v>
      </c>
      <c r="P11" s="26" t="s">
        <v>1</v>
      </c>
      <c r="Q11" s="29" t="s">
        <v>2</v>
      </c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26" t="s">
        <v>0</v>
      </c>
      <c r="AE11" s="26" t="s">
        <v>1</v>
      </c>
      <c r="AF11" s="29" t="s">
        <v>2</v>
      </c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26" t="s">
        <v>0</v>
      </c>
    </row>
    <row r="12" spans="1:44" ht="15" customHeight="1" x14ac:dyDescent="0.25">
      <c r="A12" s="27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8"/>
      <c r="N12" s="27"/>
      <c r="P12" s="27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8"/>
      <c r="AC12" s="27"/>
      <c r="AE12" s="27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8"/>
      <c r="AR12" s="27"/>
    </row>
    <row r="13" spans="1:44" ht="15" customHeight="1" thickBot="1" x14ac:dyDescent="0.3">
      <c r="A13" s="27"/>
      <c r="B13" s="40" t="s">
        <v>8</v>
      </c>
      <c r="C13" s="41"/>
      <c r="D13" s="42" t="s">
        <v>9</v>
      </c>
      <c r="E13" s="43"/>
      <c r="F13" s="36"/>
      <c r="G13" s="37"/>
      <c r="H13" s="36"/>
      <c r="I13" s="37"/>
      <c r="J13" s="36"/>
      <c r="K13" s="37"/>
      <c r="L13" s="36"/>
      <c r="M13" s="39"/>
      <c r="N13" s="27"/>
      <c r="P13" s="27"/>
      <c r="Q13" s="40" t="s">
        <v>8</v>
      </c>
      <c r="R13" s="41"/>
      <c r="S13" s="42" t="s">
        <v>9</v>
      </c>
      <c r="T13" s="43"/>
      <c r="U13" s="36"/>
      <c r="V13" s="37"/>
      <c r="W13" s="36"/>
      <c r="X13" s="37"/>
      <c r="Y13" s="36"/>
      <c r="Z13" s="37"/>
      <c r="AA13" s="36"/>
      <c r="AB13" s="39"/>
      <c r="AC13" s="27"/>
      <c r="AE13" s="27"/>
      <c r="AF13" s="40" t="s">
        <v>8</v>
      </c>
      <c r="AG13" s="41"/>
      <c r="AH13" s="42" t="s">
        <v>9</v>
      </c>
      <c r="AI13" s="43"/>
      <c r="AJ13" s="36"/>
      <c r="AK13" s="37"/>
      <c r="AL13" s="36"/>
      <c r="AM13" s="37"/>
      <c r="AN13" s="36"/>
      <c r="AO13" s="37"/>
      <c r="AP13" s="36"/>
      <c r="AQ13" s="39"/>
      <c r="AR13" s="27"/>
    </row>
    <row r="14" spans="1:44" ht="15" customHeight="1" thickBot="1" x14ac:dyDescent="0.3">
      <c r="A14" s="28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8"/>
      <c r="P14" s="28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8"/>
      <c r="AE14" s="28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8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>B15+D15+F15+H15+J15</f>
        <v>0</v>
      </c>
      <c r="M15" s="13">
        <f>C15+E15+G15+I15+K15</f>
        <v>0</v>
      </c>
      <c r="N15" s="14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>Q15+S15+U15+W15+Y15</f>
        <v>0</v>
      </c>
      <c r="AB15" s="13">
        <f>R15+T15+V15+X15+Z15</f>
        <v>0</v>
      </c>
      <c r="AC15" s="14">
        <f>AA15+AB15</f>
        <v>0</v>
      </c>
      <c r="AE15" s="3" t="s">
        <v>12</v>
      </c>
      <c r="AF15" s="2" t="str">
        <f>IFERROR(B15/Q15, "N.A.")</f>
        <v>N.A.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 t="str">
        <f t="shared" si="0"/>
        <v>N.A.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 t="str">
        <f t="shared" si="0"/>
        <v>N.A.</v>
      </c>
      <c r="AQ15" s="13" t="str">
        <f t="shared" si="0"/>
        <v>N.A.</v>
      </c>
      <c r="AR15" s="14" t="str">
        <f t="shared" si="0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0</v>
      </c>
      <c r="M16" s="13">
        <f t="shared" si="1"/>
        <v>0</v>
      </c>
      <c r="N16" s="14">
        <f t="shared" ref="N16:N18" si="2"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ref="AA16:AB18" si="3">Q16+S16+U16+W16+Y16</f>
        <v>0</v>
      </c>
      <c r="AB16" s="13">
        <f t="shared" si="3"/>
        <v>0</v>
      </c>
      <c r="AC16" s="14">
        <f t="shared" ref="AC16:AC18" si="4">AA16+AB16</f>
        <v>0</v>
      </c>
      <c r="AE16" s="3" t="s">
        <v>13</v>
      </c>
      <c r="AF16" s="2" t="str">
        <f t="shared" ref="AF16:AF19" si="5">IFERROR(B16/Q16, "N.A.")</f>
        <v>N.A.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 t="str">
        <f t="shared" si="0"/>
        <v>N.A.</v>
      </c>
      <c r="AQ16" s="13" t="str">
        <f t="shared" si="0"/>
        <v>N.A.</v>
      </c>
      <c r="AR16" s="14" t="str">
        <f t="shared" si="0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1"/>
        <v>0</v>
      </c>
      <c r="M17" s="13">
        <f t="shared" si="1"/>
        <v>0</v>
      </c>
      <c r="N17" s="14">
        <f t="shared" si="2"/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3"/>
        <v>0</v>
      </c>
      <c r="AB17" s="13">
        <f t="shared" si="3"/>
        <v>0</v>
      </c>
      <c r="AC17" s="14">
        <f t="shared" si="4"/>
        <v>0</v>
      </c>
      <c r="AE17" s="3" t="s">
        <v>14</v>
      </c>
      <c r="AF17" s="2" t="str">
        <f t="shared" si="5"/>
        <v>N.A.</v>
      </c>
      <c r="AG17" s="2" t="str">
        <f t="shared" si="0"/>
        <v>N.A.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 t="str">
        <f t="shared" si="0"/>
        <v>N.A.</v>
      </c>
      <c r="AN17" s="2" t="str">
        <f t="shared" si="0"/>
        <v>N.A.</v>
      </c>
      <c r="AO17" s="2" t="str">
        <f t="shared" si="0"/>
        <v>N.A.</v>
      </c>
      <c r="AP17" s="15" t="str">
        <f t="shared" si="0"/>
        <v>N.A.</v>
      </c>
      <c r="AQ17" s="13" t="str">
        <f t="shared" si="0"/>
        <v>N.A.</v>
      </c>
      <c r="AR17" s="14" t="str">
        <f t="shared" si="0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3"/>
        <v>0</v>
      </c>
      <c r="AB18" s="13">
        <f t="shared" si="3"/>
        <v>0</v>
      </c>
      <c r="AC18" s="17">
        <f t="shared" si="4"/>
        <v>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 t="str">
        <f t="shared" si="0"/>
        <v>N.A.</v>
      </c>
      <c r="AR18" s="14" t="str">
        <f t="shared" si="0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6">B19+D19+F19+H19+J19</f>
        <v>0</v>
      </c>
      <c r="M19" s="13">
        <f t="shared" ref="M19" si="7">C19+E19+G19+I19+K19</f>
        <v>0</v>
      </c>
      <c r="N19" s="17">
        <f t="shared" ref="N19" si="8"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9">Q19+S19+U19+W19+Y19</f>
        <v>0</v>
      </c>
      <c r="AB19" s="13">
        <f t="shared" ref="AB19" si="10">R19+T19+V19+X19+Z19</f>
        <v>0</v>
      </c>
      <c r="AC19" s="14">
        <f t="shared" ref="AC19" si="11">AA19+AB19</f>
        <v>0</v>
      </c>
      <c r="AE19" s="4" t="s">
        <v>16</v>
      </c>
      <c r="AF19" s="2" t="str">
        <f t="shared" si="5"/>
        <v>N.A.</v>
      </c>
      <c r="AG19" s="2" t="str">
        <f t="shared" si="0"/>
        <v>N.A.</v>
      </c>
      <c r="AH19" s="2" t="str">
        <f t="shared" si="0"/>
        <v>N.A.</v>
      </c>
      <c r="AI19" s="2" t="str">
        <f t="shared" si="0"/>
        <v>N.A.</v>
      </c>
      <c r="AJ19" s="2" t="str">
        <f t="shared" si="0"/>
        <v>N.A.</v>
      </c>
      <c r="AK19" s="2" t="str">
        <f t="shared" si="0"/>
        <v>N.A.</v>
      </c>
      <c r="AL19" s="2" t="str">
        <f t="shared" si="0"/>
        <v>N.A.</v>
      </c>
      <c r="AM19" s="2" t="str">
        <f t="shared" si="0"/>
        <v>N.A.</v>
      </c>
      <c r="AN19" s="2" t="str">
        <f t="shared" si="0"/>
        <v>N.A.</v>
      </c>
      <c r="AO19" s="2" t="str">
        <f t="shared" si="0"/>
        <v>N.A.</v>
      </c>
      <c r="AP19" s="15" t="str">
        <f t="shared" ref="AP19" si="12">IFERROR(L19/AA19, "N.A.")</f>
        <v>N.A.</v>
      </c>
      <c r="AQ19" s="13" t="str">
        <f t="shared" ref="AQ19" si="13">IFERROR(M19/AB19, "N.A.")</f>
        <v>N.A.</v>
      </c>
      <c r="AR19" s="14" t="str">
        <f t="shared" ref="AR19" si="14">IFERROR(N19/AC19, "N.A.")</f>
        <v>N.A.</v>
      </c>
    </row>
    <row r="20" spans="1:44" ht="15" customHeight="1" thickBot="1" x14ac:dyDescent="0.3">
      <c r="A20" s="5" t="s">
        <v>0</v>
      </c>
      <c r="B20" s="44">
        <f>B19+C19</f>
        <v>0</v>
      </c>
      <c r="C20" s="45"/>
      <c r="D20" s="44">
        <f>D19+E19</f>
        <v>0</v>
      </c>
      <c r="E20" s="45"/>
      <c r="F20" s="44">
        <f>F19+G19</f>
        <v>0</v>
      </c>
      <c r="G20" s="45"/>
      <c r="H20" s="44">
        <f>H19+I19</f>
        <v>0</v>
      </c>
      <c r="I20" s="45"/>
      <c r="J20" s="44">
        <f>J19+K19</f>
        <v>0</v>
      </c>
      <c r="K20" s="45"/>
      <c r="L20" s="44">
        <f>L19+M19</f>
        <v>0</v>
      </c>
      <c r="M20" s="46"/>
      <c r="N20" s="18">
        <f>B20+D20+F20+H20+J20</f>
        <v>0</v>
      </c>
      <c r="P20" s="5" t="s">
        <v>0</v>
      </c>
      <c r="Q20" s="44">
        <f>Q19+R19</f>
        <v>0</v>
      </c>
      <c r="R20" s="45"/>
      <c r="S20" s="44">
        <f>S19+T19</f>
        <v>0</v>
      </c>
      <c r="T20" s="45"/>
      <c r="U20" s="44">
        <f>U19+V19</f>
        <v>0</v>
      </c>
      <c r="V20" s="45"/>
      <c r="W20" s="44">
        <f>W19+X19</f>
        <v>0</v>
      </c>
      <c r="X20" s="45"/>
      <c r="Y20" s="44">
        <f>Y19+Z19</f>
        <v>0</v>
      </c>
      <c r="Z20" s="45"/>
      <c r="AA20" s="44">
        <f>AA19+AB19</f>
        <v>0</v>
      </c>
      <c r="AB20" s="45"/>
      <c r="AC20" s="19">
        <f>Q20+S20+U20+W20+Y20</f>
        <v>0</v>
      </c>
      <c r="AE20" s="5" t="s">
        <v>0</v>
      </c>
      <c r="AF20" s="24" t="str">
        <f>IFERROR(B20/Q20,"N.A.")</f>
        <v>N.A.</v>
      </c>
      <c r="AG20" s="25"/>
      <c r="AH20" s="24" t="str">
        <f>IFERROR(D20/S20,"N.A.")</f>
        <v>N.A.</v>
      </c>
      <c r="AI20" s="25"/>
      <c r="AJ20" s="24" t="str">
        <f>IFERROR(F20/U20,"N.A.")</f>
        <v>N.A.</v>
      </c>
      <c r="AK20" s="25"/>
      <c r="AL20" s="24" t="str">
        <f>IFERROR(H20/W20,"N.A.")</f>
        <v>N.A.</v>
      </c>
      <c r="AM20" s="25"/>
      <c r="AN20" s="24" t="str">
        <f>IFERROR(J20/Y20,"N.A.")</f>
        <v>N.A.</v>
      </c>
      <c r="AO20" s="25"/>
      <c r="AP20" s="24" t="str">
        <f>IFERROR(L20/AA20,"N.A.")</f>
        <v>N.A.</v>
      </c>
      <c r="AQ20" s="25"/>
      <c r="AR20" s="16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6" t="s">
        <v>1</v>
      </c>
      <c r="B23" s="29" t="s">
        <v>2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26" t="s">
        <v>0</v>
      </c>
      <c r="P23" s="26" t="s">
        <v>1</v>
      </c>
      <c r="Q23" s="29" t="s">
        <v>2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26" t="s">
        <v>0</v>
      </c>
      <c r="AE23" s="26" t="s">
        <v>1</v>
      </c>
      <c r="AF23" s="29" t="s">
        <v>2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26" t="s">
        <v>0</v>
      </c>
    </row>
    <row r="24" spans="1:44" ht="15" customHeight="1" x14ac:dyDescent="0.25">
      <c r="A24" s="27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8"/>
      <c r="N24" s="27"/>
      <c r="P24" s="27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8"/>
      <c r="AC24" s="27"/>
      <c r="AE24" s="27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8"/>
      <c r="AR24" s="27"/>
    </row>
    <row r="25" spans="1:44" ht="15" customHeight="1" thickBot="1" x14ac:dyDescent="0.3">
      <c r="A25" s="27"/>
      <c r="B25" s="40" t="s">
        <v>8</v>
      </c>
      <c r="C25" s="41"/>
      <c r="D25" s="42" t="s">
        <v>9</v>
      </c>
      <c r="E25" s="43"/>
      <c r="F25" s="36"/>
      <c r="G25" s="37"/>
      <c r="H25" s="36"/>
      <c r="I25" s="37"/>
      <c r="J25" s="36"/>
      <c r="K25" s="37"/>
      <c r="L25" s="36"/>
      <c r="M25" s="39"/>
      <c r="N25" s="27"/>
      <c r="P25" s="27"/>
      <c r="Q25" s="40" t="s">
        <v>8</v>
      </c>
      <c r="R25" s="41"/>
      <c r="S25" s="42" t="s">
        <v>9</v>
      </c>
      <c r="T25" s="43"/>
      <c r="U25" s="36"/>
      <c r="V25" s="37"/>
      <c r="W25" s="36"/>
      <c r="X25" s="37"/>
      <c r="Y25" s="36"/>
      <c r="Z25" s="37"/>
      <c r="AA25" s="36"/>
      <c r="AB25" s="39"/>
      <c r="AC25" s="27"/>
      <c r="AE25" s="27"/>
      <c r="AF25" s="40" t="s">
        <v>8</v>
      </c>
      <c r="AG25" s="41"/>
      <c r="AH25" s="42" t="s">
        <v>9</v>
      </c>
      <c r="AI25" s="43"/>
      <c r="AJ25" s="36"/>
      <c r="AK25" s="37"/>
      <c r="AL25" s="36"/>
      <c r="AM25" s="37"/>
      <c r="AN25" s="36"/>
      <c r="AO25" s="37"/>
      <c r="AP25" s="36"/>
      <c r="AQ25" s="39"/>
      <c r="AR25" s="27"/>
    </row>
    <row r="26" spans="1:44" ht="15" customHeight="1" thickBot="1" x14ac:dyDescent="0.3">
      <c r="A26" s="28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8"/>
      <c r="P26" s="28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8"/>
      <c r="AE26" s="28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8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>B27+D27+F27+H27+J27</f>
        <v>0</v>
      </c>
      <c r="M27" s="13">
        <f>C27+E27+G27+I27+K27</f>
        <v>0</v>
      </c>
      <c r="N27" s="14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/>
      <c r="AB27" s="13"/>
      <c r="AC27" s="14">
        <f>AA27+AB27</f>
        <v>0</v>
      </c>
      <c r="AE27" s="3" t="s">
        <v>12</v>
      </c>
      <c r="AF27" s="2" t="str">
        <f>IFERROR(B27/Q27, "N.A.")</f>
        <v>N.A.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 t="str">
        <f t="shared" si="15"/>
        <v>N.A.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 t="str">
        <f t="shared" si="15"/>
        <v>N.A.</v>
      </c>
      <c r="AQ27" s="13" t="str">
        <f t="shared" si="15"/>
        <v>N.A.</v>
      </c>
      <c r="AR27" s="14" t="str">
        <f t="shared" si="15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/>
      <c r="AB28" s="13"/>
      <c r="AC28" s="14">
        <f t="shared" ref="AC28:AC30" si="18">AA28+AB28</f>
        <v>0</v>
      </c>
      <c r="AE28" s="3" t="s">
        <v>13</v>
      </c>
      <c r="AF28" s="2" t="str">
        <f t="shared" ref="AF28:AF31" si="19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6"/>
        <v>0</v>
      </c>
      <c r="M29" s="13">
        <f t="shared" si="16"/>
        <v>0</v>
      </c>
      <c r="N29" s="14">
        <f t="shared" si="17"/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/>
      <c r="AB29" s="13"/>
      <c r="AC29" s="14">
        <f t="shared" si="18"/>
        <v>0</v>
      </c>
      <c r="AE29" s="3" t="s">
        <v>14</v>
      </c>
      <c r="AF29" s="2" t="str">
        <f t="shared" si="19"/>
        <v>N.A.</v>
      </c>
      <c r="AG29" s="2" t="str">
        <f t="shared" si="15"/>
        <v>N.A.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 t="str">
        <f t="shared" si="15"/>
        <v>N.A.</v>
      </c>
      <c r="AQ29" s="13" t="str">
        <f t="shared" si="15"/>
        <v>N.A.</v>
      </c>
      <c r="AR29" s="14" t="str">
        <f t="shared" si="15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/>
      <c r="AB30" s="13"/>
      <c r="AC30" s="17">
        <f t="shared" si="18"/>
        <v>0</v>
      </c>
      <c r="AE30" s="3" t="s">
        <v>15</v>
      </c>
      <c r="AF30" s="2" t="str">
        <f t="shared" si="19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3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20">B31+D31+F31+H31+J31</f>
        <v>0</v>
      </c>
      <c r="M31" s="13">
        <f t="shared" ref="M31" si="21">C31+E31+G31+I31+K31</f>
        <v>0</v>
      </c>
      <c r="N31" s="17">
        <f t="shared" ref="N31" si="22"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/>
      <c r="AB31" s="13"/>
      <c r="AC31" s="14">
        <f t="shared" ref="AC31" si="23">AA31+AB31</f>
        <v>0</v>
      </c>
      <c r="AE31" s="4" t="s">
        <v>16</v>
      </c>
      <c r="AF31" s="2" t="str">
        <f t="shared" si="19"/>
        <v>N.A.</v>
      </c>
      <c r="AG31" s="2" t="str">
        <f t="shared" si="15"/>
        <v>N.A.</v>
      </c>
      <c r="AH31" s="2" t="str">
        <f t="shared" si="15"/>
        <v>N.A.</v>
      </c>
      <c r="AI31" s="2" t="str">
        <f t="shared" si="15"/>
        <v>N.A.</v>
      </c>
      <c r="AJ31" s="2" t="str">
        <f t="shared" si="15"/>
        <v>N.A.</v>
      </c>
      <c r="AK31" s="2" t="str">
        <f t="shared" si="15"/>
        <v>N.A.</v>
      </c>
      <c r="AL31" s="2" t="str">
        <f t="shared" si="15"/>
        <v>N.A.</v>
      </c>
      <c r="AM31" s="2" t="str">
        <f t="shared" si="15"/>
        <v>N.A.</v>
      </c>
      <c r="AN31" s="2" t="str">
        <f t="shared" si="15"/>
        <v>N.A.</v>
      </c>
      <c r="AO31" s="2" t="str">
        <f t="shared" si="15"/>
        <v>N.A.</v>
      </c>
      <c r="AP31" s="15" t="str">
        <f t="shared" ref="AP31" si="24">IFERROR(L31/AA31, "N.A.")</f>
        <v>N.A.</v>
      </c>
      <c r="AQ31" s="13" t="str">
        <f t="shared" ref="AQ31" si="25">IFERROR(M31/AB31, "N.A.")</f>
        <v>N.A.</v>
      </c>
      <c r="AR31" s="14" t="str">
        <f t="shared" ref="AR31" si="26">IFERROR(N31/AC31, "N.A.")</f>
        <v>N.A.</v>
      </c>
    </row>
    <row r="32" spans="1:44" ht="15" customHeight="1" thickBot="1" x14ac:dyDescent="0.3">
      <c r="A32" s="5" t="s">
        <v>0</v>
      </c>
      <c r="B32" s="44">
        <f>B31+C31</f>
        <v>0</v>
      </c>
      <c r="C32" s="45"/>
      <c r="D32" s="44">
        <f>D31+E31</f>
        <v>0</v>
      </c>
      <c r="E32" s="45"/>
      <c r="F32" s="44">
        <f>F31+G31</f>
        <v>0</v>
      </c>
      <c r="G32" s="45"/>
      <c r="H32" s="44">
        <f>H31+I31</f>
        <v>0</v>
      </c>
      <c r="I32" s="45"/>
      <c r="J32" s="44">
        <f>J31+K31</f>
        <v>0</v>
      </c>
      <c r="K32" s="45"/>
      <c r="L32" s="44">
        <f>L31+M31</f>
        <v>0</v>
      </c>
      <c r="M32" s="46"/>
      <c r="N32" s="18">
        <f>B32+D32+F32+H32+J32</f>
        <v>0</v>
      </c>
      <c r="P32" s="5" t="s">
        <v>0</v>
      </c>
      <c r="Q32" s="44">
        <f>Q31+R31</f>
        <v>0</v>
      </c>
      <c r="R32" s="45"/>
      <c r="S32" s="44">
        <f>S31+T31</f>
        <v>0</v>
      </c>
      <c r="T32" s="45"/>
      <c r="U32" s="44">
        <f>U31+V31</f>
        <v>0</v>
      </c>
      <c r="V32" s="45"/>
      <c r="W32" s="44">
        <f>W31+X31</f>
        <v>0</v>
      </c>
      <c r="X32" s="45"/>
      <c r="Y32" s="44">
        <f>Y31+Z31</f>
        <v>0</v>
      </c>
      <c r="Z32" s="45"/>
      <c r="AA32" s="44">
        <f>AA31+AB31</f>
        <v>0</v>
      </c>
      <c r="AB32" s="45"/>
      <c r="AC32" s="19">
        <f>Q32+S32+U32+W32+Y32</f>
        <v>0</v>
      </c>
      <c r="AE32" s="5" t="s">
        <v>0</v>
      </c>
      <c r="AF32" s="24" t="str">
        <f>IFERROR(B32/Q32,"N.A.")</f>
        <v>N.A.</v>
      </c>
      <c r="AG32" s="25"/>
      <c r="AH32" s="24" t="str">
        <f>IFERROR(D32/S32,"N.A.")</f>
        <v>N.A.</v>
      </c>
      <c r="AI32" s="25"/>
      <c r="AJ32" s="24" t="str">
        <f>IFERROR(F32/U32,"N.A.")</f>
        <v>N.A.</v>
      </c>
      <c r="AK32" s="25"/>
      <c r="AL32" s="24" t="str">
        <f>IFERROR(H32/W32,"N.A.")</f>
        <v>N.A.</v>
      </c>
      <c r="AM32" s="25"/>
      <c r="AN32" s="24" t="str">
        <f>IFERROR(J32/Y32,"N.A.")</f>
        <v>N.A.</v>
      </c>
      <c r="AO32" s="25"/>
      <c r="AP32" s="24" t="str">
        <f>IFERROR(L32/AA32,"N.A.")</f>
        <v>N.A.</v>
      </c>
      <c r="AQ32" s="25"/>
      <c r="AR32" s="16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6" t="s">
        <v>1</v>
      </c>
      <c r="B35" s="29" t="s">
        <v>2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26" t="s">
        <v>0</v>
      </c>
      <c r="P35" s="26" t="s">
        <v>1</v>
      </c>
      <c r="Q35" s="29" t="s">
        <v>2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26" t="s">
        <v>0</v>
      </c>
      <c r="AE35" s="26" t="s">
        <v>1</v>
      </c>
      <c r="AF35" s="29" t="s">
        <v>2</v>
      </c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26" t="s">
        <v>0</v>
      </c>
    </row>
    <row r="36" spans="1:44" ht="15" customHeight="1" x14ac:dyDescent="0.25">
      <c r="A36" s="27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8"/>
      <c r="N36" s="27"/>
      <c r="P36" s="27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8"/>
      <c r="AC36" s="27"/>
      <c r="AE36" s="27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8"/>
      <c r="AR36" s="27"/>
    </row>
    <row r="37" spans="1:44" ht="15" customHeight="1" thickBot="1" x14ac:dyDescent="0.3">
      <c r="A37" s="27"/>
      <c r="B37" s="40" t="s">
        <v>8</v>
      </c>
      <c r="C37" s="41"/>
      <c r="D37" s="42" t="s">
        <v>9</v>
      </c>
      <c r="E37" s="43"/>
      <c r="F37" s="36"/>
      <c r="G37" s="37"/>
      <c r="H37" s="36"/>
      <c r="I37" s="37"/>
      <c r="J37" s="36"/>
      <c r="K37" s="37"/>
      <c r="L37" s="36"/>
      <c r="M37" s="39"/>
      <c r="N37" s="27"/>
      <c r="P37" s="27"/>
      <c r="Q37" s="40" t="s">
        <v>8</v>
      </c>
      <c r="R37" s="41"/>
      <c r="S37" s="42" t="s">
        <v>9</v>
      </c>
      <c r="T37" s="43"/>
      <c r="U37" s="36"/>
      <c r="V37" s="37"/>
      <c r="W37" s="36"/>
      <c r="X37" s="37"/>
      <c r="Y37" s="36"/>
      <c r="Z37" s="37"/>
      <c r="AA37" s="36"/>
      <c r="AB37" s="39"/>
      <c r="AC37" s="27"/>
      <c r="AE37" s="27"/>
      <c r="AF37" s="40" t="s">
        <v>8</v>
      </c>
      <c r="AG37" s="41"/>
      <c r="AH37" s="42" t="s">
        <v>9</v>
      </c>
      <c r="AI37" s="43"/>
      <c r="AJ37" s="36"/>
      <c r="AK37" s="37"/>
      <c r="AL37" s="36"/>
      <c r="AM37" s="37"/>
      <c r="AN37" s="36"/>
      <c r="AO37" s="37"/>
      <c r="AP37" s="36"/>
      <c r="AQ37" s="39"/>
      <c r="AR37" s="27"/>
    </row>
    <row r="38" spans="1:44" ht="15" customHeight="1" thickBot="1" x14ac:dyDescent="0.3">
      <c r="A38" s="28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8"/>
      <c r="P38" s="28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8"/>
      <c r="AE38" s="28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8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>B39+D39+F39+H39+J39</f>
        <v>0</v>
      </c>
      <c r="M39" s="13">
        <f>C39+E39+G39+I39+K39</f>
        <v>0</v>
      </c>
      <c r="N39" s="14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>Q39+S39+U39+W39+Y39</f>
        <v>0</v>
      </c>
      <c r="AB39" s="13">
        <f>R39+T39+V39+X39+Z39</f>
        <v>0</v>
      </c>
      <c r="AC39" s="14">
        <f>AA39+AB39</f>
        <v>0</v>
      </c>
      <c r="AE39" s="3" t="s">
        <v>12</v>
      </c>
      <c r="AF39" s="2" t="str">
        <f>IFERROR(B39/Q39, "N.A.")</f>
        <v>N.A.</v>
      </c>
      <c r="AG39" s="2" t="str">
        <f t="shared" ref="AG39:AR43" si="27">IFERROR(C39/R39, "N.A.")</f>
        <v>N.A.</v>
      </c>
      <c r="AH39" s="2" t="str">
        <f t="shared" si="27"/>
        <v>N.A.</v>
      </c>
      <c r="AI39" s="2" t="str">
        <f t="shared" si="27"/>
        <v>N.A.</v>
      </c>
      <c r="AJ39" s="2" t="str">
        <f t="shared" si="27"/>
        <v>N.A.</v>
      </c>
      <c r="AK39" s="2" t="str">
        <f t="shared" si="27"/>
        <v>N.A.</v>
      </c>
      <c r="AL39" s="2" t="str">
        <f t="shared" si="27"/>
        <v>N.A.</v>
      </c>
      <c r="AM39" s="2" t="str">
        <f t="shared" si="27"/>
        <v>N.A.</v>
      </c>
      <c r="AN39" s="2" t="str">
        <f t="shared" si="27"/>
        <v>N.A.</v>
      </c>
      <c r="AO39" s="2" t="str">
        <f t="shared" si="27"/>
        <v>N.A.</v>
      </c>
      <c r="AP39" s="15" t="str">
        <f t="shared" si="27"/>
        <v>N.A.</v>
      </c>
      <c r="AQ39" s="13" t="str">
        <f t="shared" si="27"/>
        <v>N.A.</v>
      </c>
      <c r="AR39" s="14" t="str">
        <f t="shared" si="27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28">B40+D40+F40+H40+J40</f>
        <v>0</v>
      </c>
      <c r="M40" s="13">
        <f t="shared" si="28"/>
        <v>0</v>
      </c>
      <c r="N40" s="14">
        <f t="shared" ref="N40:N42" si="29"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ref="AA40:AB42" si="30">Q40+S40+U40+W40+Y40</f>
        <v>0</v>
      </c>
      <c r="AB40" s="13">
        <f t="shared" si="30"/>
        <v>0</v>
      </c>
      <c r="AC40" s="14">
        <f t="shared" ref="AC40:AC42" si="31">AA40+AB40</f>
        <v>0</v>
      </c>
      <c r="AE40" s="3" t="s">
        <v>13</v>
      </c>
      <c r="AF40" s="2" t="str">
        <f t="shared" ref="AF40:AF43" si="32">IFERROR(B40/Q40, "N.A.")</f>
        <v>N.A.</v>
      </c>
      <c r="AG40" s="2" t="str">
        <f t="shared" si="27"/>
        <v>N.A.</v>
      </c>
      <c r="AH40" s="2" t="str">
        <f t="shared" si="27"/>
        <v>N.A.</v>
      </c>
      <c r="AI40" s="2" t="str">
        <f t="shared" si="27"/>
        <v>N.A.</v>
      </c>
      <c r="AJ40" s="2" t="str">
        <f t="shared" si="27"/>
        <v>N.A.</v>
      </c>
      <c r="AK40" s="2" t="str">
        <f t="shared" si="27"/>
        <v>N.A.</v>
      </c>
      <c r="AL40" s="2" t="str">
        <f t="shared" si="27"/>
        <v>N.A.</v>
      </c>
      <c r="AM40" s="2" t="str">
        <f t="shared" si="27"/>
        <v>N.A.</v>
      </c>
      <c r="AN40" s="2" t="str">
        <f t="shared" si="27"/>
        <v>N.A.</v>
      </c>
      <c r="AO40" s="2" t="str">
        <f t="shared" si="27"/>
        <v>N.A.</v>
      </c>
      <c r="AP40" s="15" t="str">
        <f t="shared" si="27"/>
        <v>N.A.</v>
      </c>
      <c r="AQ40" s="13" t="str">
        <f t="shared" si="27"/>
        <v>N.A.</v>
      </c>
      <c r="AR40" s="14" t="str">
        <f t="shared" si="27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28"/>
        <v>0</v>
      </c>
      <c r="M41" s="13">
        <f t="shared" si="28"/>
        <v>0</v>
      </c>
      <c r="N41" s="14">
        <f t="shared" si="29"/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30"/>
        <v>0</v>
      </c>
      <c r="AB41" s="13">
        <f t="shared" si="30"/>
        <v>0</v>
      </c>
      <c r="AC41" s="14">
        <f t="shared" si="31"/>
        <v>0</v>
      </c>
      <c r="AE41" s="3" t="s">
        <v>14</v>
      </c>
      <c r="AF41" s="2" t="str">
        <f t="shared" si="32"/>
        <v>N.A.</v>
      </c>
      <c r="AG41" s="2" t="str">
        <f t="shared" si="27"/>
        <v>N.A.</v>
      </c>
      <c r="AH41" s="2" t="str">
        <f t="shared" si="27"/>
        <v>N.A.</v>
      </c>
      <c r="AI41" s="2" t="str">
        <f t="shared" si="27"/>
        <v>N.A.</v>
      </c>
      <c r="AJ41" s="2" t="str">
        <f t="shared" si="27"/>
        <v>N.A.</v>
      </c>
      <c r="AK41" s="2" t="str">
        <f t="shared" si="27"/>
        <v>N.A.</v>
      </c>
      <c r="AL41" s="2" t="str">
        <f t="shared" si="27"/>
        <v>N.A.</v>
      </c>
      <c r="AM41" s="2" t="str">
        <f t="shared" si="27"/>
        <v>N.A.</v>
      </c>
      <c r="AN41" s="2" t="str">
        <f t="shared" si="27"/>
        <v>N.A.</v>
      </c>
      <c r="AO41" s="2" t="str">
        <f t="shared" si="27"/>
        <v>N.A.</v>
      </c>
      <c r="AP41" s="15" t="str">
        <f t="shared" si="27"/>
        <v>N.A.</v>
      </c>
      <c r="AQ41" s="13" t="str">
        <f t="shared" si="27"/>
        <v>N.A.</v>
      </c>
      <c r="AR41" s="14" t="str">
        <f t="shared" si="27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8"/>
        <v>0</v>
      </c>
      <c r="M42" s="13">
        <f t="shared" si="28"/>
        <v>0</v>
      </c>
      <c r="N42" s="14">
        <f t="shared" si="29"/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30"/>
        <v>0</v>
      </c>
      <c r="AB42" s="13">
        <f t="shared" si="30"/>
        <v>0</v>
      </c>
      <c r="AC42" s="14">
        <f t="shared" si="31"/>
        <v>0</v>
      </c>
      <c r="AE42" s="3" t="s">
        <v>15</v>
      </c>
      <c r="AF42" s="2" t="str">
        <f t="shared" si="32"/>
        <v>N.A.</v>
      </c>
      <c r="AG42" s="2" t="str">
        <f t="shared" si="27"/>
        <v>N.A.</v>
      </c>
      <c r="AH42" s="2" t="str">
        <f t="shared" si="27"/>
        <v>N.A.</v>
      </c>
      <c r="AI42" s="2" t="str">
        <f t="shared" si="27"/>
        <v>N.A.</v>
      </c>
      <c r="AJ42" s="2" t="str">
        <f t="shared" si="27"/>
        <v>N.A.</v>
      </c>
      <c r="AK42" s="2" t="str">
        <f t="shared" si="27"/>
        <v>N.A.</v>
      </c>
      <c r="AL42" s="2" t="str">
        <f t="shared" si="27"/>
        <v>N.A.</v>
      </c>
      <c r="AM42" s="2" t="str">
        <f t="shared" si="27"/>
        <v>N.A.</v>
      </c>
      <c r="AN42" s="2" t="str">
        <f t="shared" si="27"/>
        <v>N.A.</v>
      </c>
      <c r="AO42" s="2" t="str">
        <f t="shared" si="27"/>
        <v>N.A.</v>
      </c>
      <c r="AP42" s="15" t="str">
        <f t="shared" si="27"/>
        <v>N.A.</v>
      </c>
      <c r="AQ42" s="13" t="str">
        <f t="shared" si="27"/>
        <v>N.A.</v>
      </c>
      <c r="AR42" s="14" t="str">
        <f t="shared" si="27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33">B43+D43+F43+H43+J43</f>
        <v>0</v>
      </c>
      <c r="M43" s="13">
        <f t="shared" ref="M43" si="34">C43+E43+G43+I43+K43</f>
        <v>0</v>
      </c>
      <c r="N43" s="17">
        <f t="shared" ref="N43" si="35"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36">Q43+S43+U43+W43+Y43</f>
        <v>0</v>
      </c>
      <c r="AB43" s="13">
        <f t="shared" ref="AB43" si="37">R43+T43+V43+X43+Z43</f>
        <v>0</v>
      </c>
      <c r="AC43" s="17">
        <f t="shared" ref="AC43" si="38">AA43+AB43</f>
        <v>0</v>
      </c>
      <c r="AE43" s="4" t="s">
        <v>16</v>
      </c>
      <c r="AF43" s="2" t="str">
        <f t="shared" si="32"/>
        <v>N.A.</v>
      </c>
      <c r="AG43" s="2" t="str">
        <f t="shared" si="27"/>
        <v>N.A.</v>
      </c>
      <c r="AH43" s="2" t="str">
        <f t="shared" si="27"/>
        <v>N.A.</v>
      </c>
      <c r="AI43" s="2" t="str">
        <f t="shared" si="27"/>
        <v>N.A.</v>
      </c>
      <c r="AJ43" s="2" t="str">
        <f t="shared" si="27"/>
        <v>N.A.</v>
      </c>
      <c r="AK43" s="2" t="str">
        <f t="shared" si="27"/>
        <v>N.A.</v>
      </c>
      <c r="AL43" s="2" t="str">
        <f t="shared" si="27"/>
        <v>N.A.</v>
      </c>
      <c r="AM43" s="2" t="str">
        <f t="shared" si="27"/>
        <v>N.A.</v>
      </c>
      <c r="AN43" s="2" t="str">
        <f t="shared" si="27"/>
        <v>N.A.</v>
      </c>
      <c r="AO43" s="2" t="str">
        <f t="shared" si="27"/>
        <v>N.A.</v>
      </c>
      <c r="AP43" s="15" t="str">
        <f t="shared" ref="AP43" si="39">IFERROR(L43/AA43, "N.A.")</f>
        <v>N.A.</v>
      </c>
      <c r="AQ43" s="13" t="str">
        <f t="shared" ref="AQ43" si="40">IFERROR(M43/AB43, "N.A.")</f>
        <v>N.A.</v>
      </c>
      <c r="AR43" s="14" t="str">
        <f t="shared" ref="AR43" si="41">IFERROR(N43/AC43, "N.A.")</f>
        <v>N.A.</v>
      </c>
    </row>
    <row r="44" spans="1:44" ht="15" customHeight="1" thickBot="1" x14ac:dyDescent="0.3">
      <c r="A44" s="5" t="s">
        <v>0</v>
      </c>
      <c r="B44" s="44">
        <f>B43+C43</f>
        <v>0</v>
      </c>
      <c r="C44" s="45"/>
      <c r="D44" s="44">
        <f>D43+E43</f>
        <v>0</v>
      </c>
      <c r="E44" s="45"/>
      <c r="F44" s="44">
        <f>F43+G43</f>
        <v>0</v>
      </c>
      <c r="G44" s="45"/>
      <c r="H44" s="44">
        <f>H43+I43</f>
        <v>0</v>
      </c>
      <c r="I44" s="45"/>
      <c r="J44" s="44">
        <f>J43+K43</f>
        <v>0</v>
      </c>
      <c r="K44" s="45"/>
      <c r="L44" s="44">
        <f>L43+M43</f>
        <v>0</v>
      </c>
      <c r="M44" s="46"/>
      <c r="N44" s="18">
        <f>B44+D44+F44+H44+J44</f>
        <v>0</v>
      </c>
      <c r="P44" s="5" t="s">
        <v>0</v>
      </c>
      <c r="Q44" s="44">
        <f>Q43+R43</f>
        <v>0</v>
      </c>
      <c r="R44" s="45"/>
      <c r="S44" s="44">
        <f>S43+T43</f>
        <v>0</v>
      </c>
      <c r="T44" s="45"/>
      <c r="U44" s="44">
        <f>U43+V43</f>
        <v>0</v>
      </c>
      <c r="V44" s="45"/>
      <c r="W44" s="44">
        <f>W43+X43</f>
        <v>0</v>
      </c>
      <c r="X44" s="45"/>
      <c r="Y44" s="44">
        <f>Y43+Z43</f>
        <v>0</v>
      </c>
      <c r="Z44" s="45"/>
      <c r="AA44" s="44">
        <f>AA43+AB43</f>
        <v>0</v>
      </c>
      <c r="AB44" s="46"/>
      <c r="AC44" s="18">
        <f>Q44+S44+U44+W44+Y44</f>
        <v>0</v>
      </c>
      <c r="AE44" s="5" t="s">
        <v>0</v>
      </c>
      <c r="AF44" s="24" t="str">
        <f>IFERROR(B44/Q44,"N.A.")</f>
        <v>N.A.</v>
      </c>
      <c r="AG44" s="25"/>
      <c r="AH44" s="24" t="str">
        <f>IFERROR(D44/S44,"N.A.")</f>
        <v>N.A.</v>
      </c>
      <c r="AI44" s="25"/>
      <c r="AJ44" s="24" t="str">
        <f>IFERROR(F44/U44,"N.A.")</f>
        <v>N.A.</v>
      </c>
      <c r="AK44" s="25"/>
      <c r="AL44" s="24" t="str">
        <f>IFERROR(H44/W44,"N.A.")</f>
        <v>N.A.</v>
      </c>
      <c r="AM44" s="25"/>
      <c r="AN44" s="24" t="str">
        <f>IFERROR(J44/Y44,"N.A.")</f>
        <v>N.A.</v>
      </c>
      <c r="AO44" s="25"/>
      <c r="AP44" s="24" t="str">
        <f>IFERROR(L44/AA44,"N.A.")</f>
        <v>N.A.</v>
      </c>
      <c r="AQ44" s="25"/>
      <c r="AR44" s="16" t="str">
        <f>IFERROR(N44/AC44, "N.A.")</f>
        <v>N.A.</v>
      </c>
    </row>
  </sheetData>
  <mergeCells count="144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2014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6" t="s">
        <v>1</v>
      </c>
      <c r="B11" s="29" t="s">
        <v>2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26" t="s">
        <v>0</v>
      </c>
      <c r="P11" s="26" t="s">
        <v>1</v>
      </c>
      <c r="Q11" s="29" t="s">
        <v>2</v>
      </c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26" t="s">
        <v>0</v>
      </c>
      <c r="AE11" s="26" t="s">
        <v>1</v>
      </c>
      <c r="AF11" s="29" t="s">
        <v>2</v>
      </c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26" t="s">
        <v>0</v>
      </c>
    </row>
    <row r="12" spans="1:44" ht="15" customHeight="1" x14ac:dyDescent="0.25">
      <c r="A12" s="27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8"/>
      <c r="N12" s="27"/>
      <c r="P12" s="27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8"/>
      <c r="AC12" s="27"/>
      <c r="AE12" s="27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8"/>
      <c r="AR12" s="27"/>
    </row>
    <row r="13" spans="1:44" ht="15" customHeight="1" thickBot="1" x14ac:dyDescent="0.3">
      <c r="A13" s="27"/>
      <c r="B13" s="40" t="s">
        <v>8</v>
      </c>
      <c r="C13" s="41"/>
      <c r="D13" s="42" t="s">
        <v>9</v>
      </c>
      <c r="E13" s="43"/>
      <c r="F13" s="36"/>
      <c r="G13" s="37"/>
      <c r="H13" s="36"/>
      <c r="I13" s="37"/>
      <c r="J13" s="36"/>
      <c r="K13" s="37"/>
      <c r="L13" s="36"/>
      <c r="M13" s="39"/>
      <c r="N13" s="27"/>
      <c r="P13" s="27"/>
      <c r="Q13" s="40" t="s">
        <v>8</v>
      </c>
      <c r="R13" s="41"/>
      <c r="S13" s="42" t="s">
        <v>9</v>
      </c>
      <c r="T13" s="43"/>
      <c r="U13" s="36"/>
      <c r="V13" s="37"/>
      <c r="W13" s="36"/>
      <c r="X13" s="37"/>
      <c r="Y13" s="36"/>
      <c r="Z13" s="37"/>
      <c r="AA13" s="36"/>
      <c r="AB13" s="39"/>
      <c r="AC13" s="27"/>
      <c r="AE13" s="27"/>
      <c r="AF13" s="40" t="s">
        <v>8</v>
      </c>
      <c r="AG13" s="41"/>
      <c r="AH13" s="42" t="s">
        <v>9</v>
      </c>
      <c r="AI13" s="43"/>
      <c r="AJ13" s="36"/>
      <c r="AK13" s="37"/>
      <c r="AL13" s="36"/>
      <c r="AM13" s="37"/>
      <c r="AN13" s="36"/>
      <c r="AO13" s="37"/>
      <c r="AP13" s="36"/>
      <c r="AQ13" s="39"/>
      <c r="AR13" s="27"/>
    </row>
    <row r="14" spans="1:44" ht="15" customHeight="1" thickBot="1" x14ac:dyDescent="0.3">
      <c r="A14" s="28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8"/>
      <c r="P14" s="28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8"/>
      <c r="AE14" s="28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8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>B15+D15+F15+H15+J15</f>
        <v>0</v>
      </c>
      <c r="M15" s="13">
        <f>C15+E15+G15+I15+K15</f>
        <v>0</v>
      </c>
      <c r="N15" s="14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>Q15+S15+U15+W15+Y15</f>
        <v>0</v>
      </c>
      <c r="AB15" s="13">
        <f>R15+T15+V15+X15+Z15</f>
        <v>0</v>
      </c>
      <c r="AC15" s="14">
        <f>AA15+AB15</f>
        <v>0</v>
      </c>
      <c r="AE15" s="3" t="s">
        <v>12</v>
      </c>
      <c r="AF15" s="2" t="str">
        <f>IFERROR(B15/Q15, "N.A.")</f>
        <v>N.A.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 t="str">
        <f t="shared" si="0"/>
        <v>N.A.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 t="str">
        <f t="shared" si="0"/>
        <v>N.A.</v>
      </c>
      <c r="AQ15" s="13" t="str">
        <f t="shared" si="0"/>
        <v>N.A.</v>
      </c>
      <c r="AR15" s="14" t="str">
        <f t="shared" si="0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0</v>
      </c>
      <c r="M16" s="13">
        <f t="shared" si="1"/>
        <v>0</v>
      </c>
      <c r="N16" s="14">
        <f t="shared" ref="N16:N18" si="2"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ref="AA16:AB18" si="3">Q16+S16+U16+W16+Y16</f>
        <v>0</v>
      </c>
      <c r="AB16" s="13">
        <f t="shared" si="3"/>
        <v>0</v>
      </c>
      <c r="AC16" s="14">
        <f t="shared" ref="AC16:AC18" si="4">AA16+AB16</f>
        <v>0</v>
      </c>
      <c r="AE16" s="3" t="s">
        <v>13</v>
      </c>
      <c r="AF16" s="2" t="str">
        <f t="shared" ref="AF16:AF19" si="5">IFERROR(B16/Q16, "N.A.")</f>
        <v>N.A.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 t="str">
        <f t="shared" si="0"/>
        <v>N.A.</v>
      </c>
      <c r="AQ16" s="13" t="str">
        <f t="shared" si="0"/>
        <v>N.A.</v>
      </c>
      <c r="AR16" s="14" t="str">
        <f t="shared" si="0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1"/>
        <v>0</v>
      </c>
      <c r="M17" s="13">
        <f t="shared" si="1"/>
        <v>0</v>
      </c>
      <c r="N17" s="14">
        <f t="shared" si="2"/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3"/>
        <v>0</v>
      </c>
      <c r="AB17" s="13">
        <f t="shared" si="3"/>
        <v>0</v>
      </c>
      <c r="AC17" s="14">
        <f t="shared" si="4"/>
        <v>0</v>
      </c>
      <c r="AE17" s="3" t="s">
        <v>14</v>
      </c>
      <c r="AF17" s="2" t="str">
        <f t="shared" si="5"/>
        <v>N.A.</v>
      </c>
      <c r="AG17" s="2" t="str">
        <f t="shared" si="0"/>
        <v>N.A.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 t="str">
        <f t="shared" si="0"/>
        <v>N.A.</v>
      </c>
      <c r="AN17" s="2" t="str">
        <f t="shared" si="0"/>
        <v>N.A.</v>
      </c>
      <c r="AO17" s="2" t="str">
        <f t="shared" si="0"/>
        <v>N.A.</v>
      </c>
      <c r="AP17" s="15" t="str">
        <f t="shared" si="0"/>
        <v>N.A.</v>
      </c>
      <c r="AQ17" s="13" t="str">
        <f t="shared" si="0"/>
        <v>N.A.</v>
      </c>
      <c r="AR17" s="14" t="str">
        <f t="shared" si="0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3"/>
        <v>0</v>
      </c>
      <c r="AB18" s="13">
        <f t="shared" si="3"/>
        <v>0</v>
      </c>
      <c r="AC18" s="17">
        <f t="shared" si="4"/>
        <v>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 t="str">
        <f t="shared" si="0"/>
        <v>N.A.</v>
      </c>
      <c r="AR18" s="14" t="str">
        <f t="shared" si="0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6">B19+D19+F19+H19+J19</f>
        <v>0</v>
      </c>
      <c r="M19" s="13">
        <f t="shared" ref="M19" si="7">C19+E19+G19+I19+K19</f>
        <v>0</v>
      </c>
      <c r="N19" s="17">
        <f t="shared" ref="N19" si="8"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9">Q19+S19+U19+W19+Y19</f>
        <v>0</v>
      </c>
      <c r="AB19" s="13">
        <f t="shared" ref="AB19" si="10">R19+T19+V19+X19+Z19</f>
        <v>0</v>
      </c>
      <c r="AC19" s="14">
        <f t="shared" ref="AC19" si="11">AA19+AB19</f>
        <v>0</v>
      </c>
      <c r="AE19" s="4" t="s">
        <v>16</v>
      </c>
      <c r="AF19" s="2" t="str">
        <f t="shared" si="5"/>
        <v>N.A.</v>
      </c>
      <c r="AG19" s="2" t="str">
        <f t="shared" si="0"/>
        <v>N.A.</v>
      </c>
      <c r="AH19" s="2" t="str">
        <f t="shared" si="0"/>
        <v>N.A.</v>
      </c>
      <c r="AI19" s="2" t="str">
        <f t="shared" si="0"/>
        <v>N.A.</v>
      </c>
      <c r="AJ19" s="2" t="str">
        <f t="shared" si="0"/>
        <v>N.A.</v>
      </c>
      <c r="AK19" s="2" t="str">
        <f t="shared" si="0"/>
        <v>N.A.</v>
      </c>
      <c r="AL19" s="2" t="str">
        <f t="shared" si="0"/>
        <v>N.A.</v>
      </c>
      <c r="AM19" s="2" t="str">
        <f t="shared" si="0"/>
        <v>N.A.</v>
      </c>
      <c r="AN19" s="2" t="str">
        <f t="shared" si="0"/>
        <v>N.A.</v>
      </c>
      <c r="AO19" s="2" t="str">
        <f t="shared" si="0"/>
        <v>N.A.</v>
      </c>
      <c r="AP19" s="15" t="str">
        <f t="shared" ref="AP19" si="12">IFERROR(L19/AA19, "N.A.")</f>
        <v>N.A.</v>
      </c>
      <c r="AQ19" s="13" t="str">
        <f t="shared" ref="AQ19" si="13">IFERROR(M19/AB19, "N.A.")</f>
        <v>N.A.</v>
      </c>
      <c r="AR19" s="14" t="str">
        <f t="shared" ref="AR19" si="14">IFERROR(N19/AC19, "N.A.")</f>
        <v>N.A.</v>
      </c>
    </row>
    <row r="20" spans="1:44" ht="15" customHeight="1" thickBot="1" x14ac:dyDescent="0.3">
      <c r="A20" s="5" t="s">
        <v>0</v>
      </c>
      <c r="B20" s="44">
        <f>B19+C19</f>
        <v>0</v>
      </c>
      <c r="C20" s="45"/>
      <c r="D20" s="44">
        <f>D19+E19</f>
        <v>0</v>
      </c>
      <c r="E20" s="45"/>
      <c r="F20" s="44">
        <f>F19+G19</f>
        <v>0</v>
      </c>
      <c r="G20" s="45"/>
      <c r="H20" s="44">
        <f>H19+I19</f>
        <v>0</v>
      </c>
      <c r="I20" s="45"/>
      <c r="J20" s="44">
        <f>J19+K19</f>
        <v>0</v>
      </c>
      <c r="K20" s="45"/>
      <c r="L20" s="44">
        <f>L19+M19</f>
        <v>0</v>
      </c>
      <c r="M20" s="46"/>
      <c r="N20" s="18">
        <f>B20+D20+F20+H20+J20</f>
        <v>0</v>
      </c>
      <c r="P20" s="5" t="s">
        <v>0</v>
      </c>
      <c r="Q20" s="44">
        <f>Q19+R19</f>
        <v>0</v>
      </c>
      <c r="R20" s="45"/>
      <c r="S20" s="44">
        <f>S19+T19</f>
        <v>0</v>
      </c>
      <c r="T20" s="45"/>
      <c r="U20" s="44">
        <f>U19+V19</f>
        <v>0</v>
      </c>
      <c r="V20" s="45"/>
      <c r="W20" s="44">
        <f>W19+X19</f>
        <v>0</v>
      </c>
      <c r="X20" s="45"/>
      <c r="Y20" s="44">
        <f>Y19+Z19</f>
        <v>0</v>
      </c>
      <c r="Z20" s="45"/>
      <c r="AA20" s="44">
        <f>AA19+AB19</f>
        <v>0</v>
      </c>
      <c r="AB20" s="45"/>
      <c r="AC20" s="19">
        <f>Q20+S20+U20+W20+Y20</f>
        <v>0</v>
      </c>
      <c r="AE20" s="5" t="s">
        <v>0</v>
      </c>
      <c r="AF20" s="24" t="str">
        <f>IFERROR(B20/Q20,"N.A.")</f>
        <v>N.A.</v>
      </c>
      <c r="AG20" s="25"/>
      <c r="AH20" s="24" t="str">
        <f>IFERROR(D20/S20,"N.A.")</f>
        <v>N.A.</v>
      </c>
      <c r="AI20" s="25"/>
      <c r="AJ20" s="24" t="str">
        <f>IFERROR(F20/U20,"N.A.")</f>
        <v>N.A.</v>
      </c>
      <c r="AK20" s="25"/>
      <c r="AL20" s="24" t="str">
        <f>IFERROR(H20/W20,"N.A.")</f>
        <v>N.A.</v>
      </c>
      <c r="AM20" s="25"/>
      <c r="AN20" s="24" t="str">
        <f>IFERROR(J20/Y20,"N.A.")</f>
        <v>N.A.</v>
      </c>
      <c r="AO20" s="25"/>
      <c r="AP20" s="24" t="str">
        <f>IFERROR(L20/AA20,"N.A.")</f>
        <v>N.A.</v>
      </c>
      <c r="AQ20" s="25"/>
      <c r="AR20" s="16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6" t="s">
        <v>1</v>
      </c>
      <c r="B23" s="29" t="s">
        <v>2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26" t="s">
        <v>0</v>
      </c>
      <c r="P23" s="26" t="s">
        <v>1</v>
      </c>
      <c r="Q23" s="29" t="s">
        <v>2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26" t="s">
        <v>0</v>
      </c>
      <c r="AE23" s="26" t="s">
        <v>1</v>
      </c>
      <c r="AF23" s="29" t="s">
        <v>2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26" t="s">
        <v>0</v>
      </c>
    </row>
    <row r="24" spans="1:44" ht="15" customHeight="1" x14ac:dyDescent="0.25">
      <c r="A24" s="27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8"/>
      <c r="N24" s="27"/>
      <c r="P24" s="27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8"/>
      <c r="AC24" s="27"/>
      <c r="AE24" s="27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8"/>
      <c r="AR24" s="27"/>
    </row>
    <row r="25" spans="1:44" ht="15" customHeight="1" thickBot="1" x14ac:dyDescent="0.3">
      <c r="A25" s="27"/>
      <c r="B25" s="40" t="s">
        <v>8</v>
      </c>
      <c r="C25" s="41"/>
      <c r="D25" s="42" t="s">
        <v>9</v>
      </c>
      <c r="E25" s="43"/>
      <c r="F25" s="36"/>
      <c r="G25" s="37"/>
      <c r="H25" s="36"/>
      <c r="I25" s="37"/>
      <c r="J25" s="36"/>
      <c r="K25" s="37"/>
      <c r="L25" s="36"/>
      <c r="M25" s="39"/>
      <c r="N25" s="27"/>
      <c r="P25" s="27"/>
      <c r="Q25" s="40" t="s">
        <v>8</v>
      </c>
      <c r="R25" s="41"/>
      <c r="S25" s="42" t="s">
        <v>9</v>
      </c>
      <c r="T25" s="43"/>
      <c r="U25" s="36"/>
      <c r="V25" s="37"/>
      <c r="W25" s="36"/>
      <c r="X25" s="37"/>
      <c r="Y25" s="36"/>
      <c r="Z25" s="37"/>
      <c r="AA25" s="36"/>
      <c r="AB25" s="39"/>
      <c r="AC25" s="27"/>
      <c r="AE25" s="27"/>
      <c r="AF25" s="40" t="s">
        <v>8</v>
      </c>
      <c r="AG25" s="41"/>
      <c r="AH25" s="42" t="s">
        <v>9</v>
      </c>
      <c r="AI25" s="43"/>
      <c r="AJ25" s="36"/>
      <c r="AK25" s="37"/>
      <c r="AL25" s="36"/>
      <c r="AM25" s="37"/>
      <c r="AN25" s="36"/>
      <c r="AO25" s="37"/>
      <c r="AP25" s="36"/>
      <c r="AQ25" s="39"/>
      <c r="AR25" s="27"/>
    </row>
    <row r="26" spans="1:44" ht="15" customHeight="1" thickBot="1" x14ac:dyDescent="0.3">
      <c r="A26" s="28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8"/>
      <c r="P26" s="28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8"/>
      <c r="AE26" s="28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8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>B27+D27+F27+H27+J27</f>
        <v>0</v>
      </c>
      <c r="M27" s="13">
        <f>C27+E27+G27+I27+K27</f>
        <v>0</v>
      </c>
      <c r="N27" s="14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>Q27+S27+U27+W27+Y27</f>
        <v>0</v>
      </c>
      <c r="AB27" s="13">
        <f>R27+T27+V27+X27+Z27</f>
        <v>0</v>
      </c>
      <c r="AC27" s="14">
        <f>AA27+AB27</f>
        <v>0</v>
      </c>
      <c r="AE27" s="3" t="s">
        <v>12</v>
      </c>
      <c r="AF27" s="2" t="str">
        <f>IFERROR(B27/Q27, "N.A.")</f>
        <v>N.A.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 t="str">
        <f t="shared" si="15"/>
        <v>N.A.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 t="str">
        <f t="shared" si="15"/>
        <v>N.A.</v>
      </c>
      <c r="AQ27" s="13" t="str">
        <f t="shared" si="15"/>
        <v>N.A.</v>
      </c>
      <c r="AR27" s="14" t="str">
        <f t="shared" si="15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6"/>
        <v>0</v>
      </c>
      <c r="M29" s="13">
        <f t="shared" si="16"/>
        <v>0</v>
      </c>
      <c r="N29" s="14">
        <f t="shared" si="17"/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8"/>
        <v>0</v>
      </c>
      <c r="AB29" s="13">
        <f t="shared" si="18"/>
        <v>0</v>
      </c>
      <c r="AC29" s="14">
        <f t="shared" si="19"/>
        <v>0</v>
      </c>
      <c r="AE29" s="3" t="s">
        <v>14</v>
      </c>
      <c r="AF29" s="2" t="str">
        <f t="shared" si="20"/>
        <v>N.A.</v>
      </c>
      <c r="AG29" s="2" t="str">
        <f t="shared" si="15"/>
        <v>N.A.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 t="str">
        <f t="shared" si="15"/>
        <v>N.A.</v>
      </c>
      <c r="AQ29" s="13" t="str">
        <f t="shared" si="15"/>
        <v>N.A.</v>
      </c>
      <c r="AR29" s="14" t="str">
        <f t="shared" si="15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8"/>
        <v>0</v>
      </c>
      <c r="AB30" s="13">
        <f t="shared" si="18"/>
        <v>0</v>
      </c>
      <c r="AC30" s="17">
        <f t="shared" si="19"/>
        <v>0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3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21">B31+D31+F31+H31+J31</f>
        <v>0</v>
      </c>
      <c r="M31" s="13">
        <f t="shared" ref="M31" si="22">C31+E31+G31+I31+K31</f>
        <v>0</v>
      </c>
      <c r="N31" s="17">
        <f t="shared" ref="N31" si="23"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24">Q31+S31+U31+W31+Y31</f>
        <v>0</v>
      </c>
      <c r="AB31" s="13">
        <f t="shared" ref="AB31" si="25">R31+T31+V31+X31+Z31</f>
        <v>0</v>
      </c>
      <c r="AC31" s="14">
        <f t="shared" ref="AC31" si="26">AA31+AB31</f>
        <v>0</v>
      </c>
      <c r="AE31" s="4" t="s">
        <v>16</v>
      </c>
      <c r="AF31" s="2" t="str">
        <f t="shared" si="20"/>
        <v>N.A.</v>
      </c>
      <c r="AG31" s="2" t="str">
        <f t="shared" si="15"/>
        <v>N.A.</v>
      </c>
      <c r="AH31" s="2" t="str">
        <f t="shared" si="15"/>
        <v>N.A.</v>
      </c>
      <c r="AI31" s="2" t="str">
        <f t="shared" si="15"/>
        <v>N.A.</v>
      </c>
      <c r="AJ31" s="2" t="str">
        <f t="shared" si="15"/>
        <v>N.A.</v>
      </c>
      <c r="AK31" s="2" t="str">
        <f t="shared" si="15"/>
        <v>N.A.</v>
      </c>
      <c r="AL31" s="2" t="str">
        <f t="shared" si="15"/>
        <v>N.A.</v>
      </c>
      <c r="AM31" s="2" t="str">
        <f t="shared" si="15"/>
        <v>N.A.</v>
      </c>
      <c r="AN31" s="2" t="str">
        <f t="shared" si="15"/>
        <v>N.A.</v>
      </c>
      <c r="AO31" s="2" t="str">
        <f t="shared" si="15"/>
        <v>N.A.</v>
      </c>
      <c r="AP31" s="15" t="str">
        <f t="shared" ref="AP31" si="27">IFERROR(L31/AA31, "N.A.")</f>
        <v>N.A.</v>
      </c>
      <c r="AQ31" s="13" t="str">
        <f t="shared" ref="AQ31" si="28">IFERROR(M31/AB31, "N.A.")</f>
        <v>N.A.</v>
      </c>
      <c r="AR31" s="14" t="str">
        <f t="shared" ref="AR31" si="29">IFERROR(N31/AC31, "N.A.")</f>
        <v>N.A.</v>
      </c>
    </row>
    <row r="32" spans="1:44" ht="15" customHeight="1" thickBot="1" x14ac:dyDescent="0.3">
      <c r="A32" s="5" t="s">
        <v>0</v>
      </c>
      <c r="B32" s="44">
        <f>B31+C31</f>
        <v>0</v>
      </c>
      <c r="C32" s="45"/>
      <c r="D32" s="44">
        <f>D31+E31</f>
        <v>0</v>
      </c>
      <c r="E32" s="45"/>
      <c r="F32" s="44">
        <f>F31+G31</f>
        <v>0</v>
      </c>
      <c r="G32" s="45"/>
      <c r="H32" s="44">
        <f>H31+I31</f>
        <v>0</v>
      </c>
      <c r="I32" s="45"/>
      <c r="J32" s="44">
        <f>J31+K31</f>
        <v>0</v>
      </c>
      <c r="K32" s="45"/>
      <c r="L32" s="44">
        <f>L31+M31</f>
        <v>0</v>
      </c>
      <c r="M32" s="46"/>
      <c r="N32" s="18">
        <f>B32+D32+F32+H32+J32</f>
        <v>0</v>
      </c>
      <c r="P32" s="5" t="s">
        <v>0</v>
      </c>
      <c r="Q32" s="44">
        <f>Q31+R31</f>
        <v>0</v>
      </c>
      <c r="R32" s="45"/>
      <c r="S32" s="44">
        <f>S31+T31</f>
        <v>0</v>
      </c>
      <c r="T32" s="45"/>
      <c r="U32" s="44">
        <f>U31+V31</f>
        <v>0</v>
      </c>
      <c r="V32" s="45"/>
      <c r="W32" s="44">
        <f>W31+X31</f>
        <v>0</v>
      </c>
      <c r="X32" s="45"/>
      <c r="Y32" s="44">
        <f>Y31+Z31</f>
        <v>0</v>
      </c>
      <c r="Z32" s="45"/>
      <c r="AA32" s="44">
        <f>AA31+AB31</f>
        <v>0</v>
      </c>
      <c r="AB32" s="45"/>
      <c r="AC32" s="19">
        <f>Q32+S32+U32+W32+Y32</f>
        <v>0</v>
      </c>
      <c r="AE32" s="5" t="s">
        <v>0</v>
      </c>
      <c r="AF32" s="24" t="str">
        <f>IFERROR(B32/Q32,"N.A.")</f>
        <v>N.A.</v>
      </c>
      <c r="AG32" s="25"/>
      <c r="AH32" s="24" t="str">
        <f>IFERROR(D32/S32,"N.A.")</f>
        <v>N.A.</v>
      </c>
      <c r="AI32" s="25"/>
      <c r="AJ32" s="24" t="str">
        <f>IFERROR(F32/U32,"N.A.")</f>
        <v>N.A.</v>
      </c>
      <c r="AK32" s="25"/>
      <c r="AL32" s="24" t="str">
        <f>IFERROR(H32/W32,"N.A.")</f>
        <v>N.A.</v>
      </c>
      <c r="AM32" s="25"/>
      <c r="AN32" s="24" t="str">
        <f>IFERROR(J32/Y32,"N.A.")</f>
        <v>N.A.</v>
      </c>
      <c r="AO32" s="25"/>
      <c r="AP32" s="24" t="str">
        <f>IFERROR(L32/AA32,"N.A.")</f>
        <v>N.A.</v>
      </c>
      <c r="AQ32" s="25"/>
      <c r="AR32" s="16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6" t="s">
        <v>1</v>
      </c>
      <c r="B35" s="29" t="s">
        <v>2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26" t="s">
        <v>0</v>
      </c>
      <c r="P35" s="26" t="s">
        <v>1</v>
      </c>
      <c r="Q35" s="29" t="s">
        <v>2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26" t="s">
        <v>0</v>
      </c>
      <c r="AE35" s="26" t="s">
        <v>1</v>
      </c>
      <c r="AF35" s="29" t="s">
        <v>2</v>
      </c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26" t="s">
        <v>0</v>
      </c>
    </row>
    <row r="36" spans="1:44" ht="15" customHeight="1" x14ac:dyDescent="0.25">
      <c r="A36" s="27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8"/>
      <c r="N36" s="27"/>
      <c r="P36" s="27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8"/>
      <c r="AC36" s="27"/>
      <c r="AE36" s="27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8"/>
      <c r="AR36" s="27"/>
    </row>
    <row r="37" spans="1:44" ht="15" customHeight="1" thickBot="1" x14ac:dyDescent="0.3">
      <c r="A37" s="27"/>
      <c r="B37" s="40" t="s">
        <v>8</v>
      </c>
      <c r="C37" s="41"/>
      <c r="D37" s="42" t="s">
        <v>9</v>
      </c>
      <c r="E37" s="43"/>
      <c r="F37" s="36"/>
      <c r="G37" s="37"/>
      <c r="H37" s="36"/>
      <c r="I37" s="37"/>
      <c r="J37" s="36"/>
      <c r="K37" s="37"/>
      <c r="L37" s="36"/>
      <c r="M37" s="39"/>
      <c r="N37" s="27"/>
      <c r="P37" s="27"/>
      <c r="Q37" s="40" t="s">
        <v>8</v>
      </c>
      <c r="R37" s="41"/>
      <c r="S37" s="42" t="s">
        <v>9</v>
      </c>
      <c r="T37" s="43"/>
      <c r="U37" s="36"/>
      <c r="V37" s="37"/>
      <c r="W37" s="36"/>
      <c r="X37" s="37"/>
      <c r="Y37" s="36"/>
      <c r="Z37" s="37"/>
      <c r="AA37" s="36"/>
      <c r="AB37" s="39"/>
      <c r="AC37" s="27"/>
      <c r="AE37" s="27"/>
      <c r="AF37" s="40" t="s">
        <v>8</v>
      </c>
      <c r="AG37" s="41"/>
      <c r="AH37" s="42" t="s">
        <v>9</v>
      </c>
      <c r="AI37" s="43"/>
      <c r="AJ37" s="36"/>
      <c r="AK37" s="37"/>
      <c r="AL37" s="36"/>
      <c r="AM37" s="37"/>
      <c r="AN37" s="36"/>
      <c r="AO37" s="37"/>
      <c r="AP37" s="36"/>
      <c r="AQ37" s="39"/>
      <c r="AR37" s="27"/>
    </row>
    <row r="38" spans="1:44" ht="15" customHeight="1" thickBot="1" x14ac:dyDescent="0.3">
      <c r="A38" s="28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8"/>
      <c r="P38" s="28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8"/>
      <c r="AE38" s="28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8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>B39+D39+F39+H39+J39</f>
        <v>0</v>
      </c>
      <c r="M39" s="13">
        <f>C39+E39+G39+I39+K39</f>
        <v>0</v>
      </c>
      <c r="N39" s="14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>Q39+S39+U39+W39+Y39</f>
        <v>0</v>
      </c>
      <c r="AB39" s="13">
        <f>R39+T39+V39+X39+Z39</f>
        <v>0</v>
      </c>
      <c r="AC39" s="14">
        <f>AA39+AB39</f>
        <v>0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 t="str">
        <f t="shared" si="30"/>
        <v>N.A.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 t="str">
        <f t="shared" si="30"/>
        <v>N.A.</v>
      </c>
      <c r="AQ39" s="13" t="str">
        <f t="shared" si="30"/>
        <v>N.A.</v>
      </c>
      <c r="AR39" s="14" t="str">
        <f t="shared" si="30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0</v>
      </c>
      <c r="M40" s="13">
        <f t="shared" si="31"/>
        <v>0</v>
      </c>
      <c r="N40" s="14">
        <f t="shared" ref="N40:N42" si="32"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ref="AA40:AB42" si="33">Q40+S40+U40+W40+Y40</f>
        <v>0</v>
      </c>
      <c r="AB40" s="13">
        <f t="shared" si="33"/>
        <v>0</v>
      </c>
      <c r="AC40" s="14">
        <f t="shared" ref="AC40:AC42" si="34">AA40+AB40</f>
        <v>0</v>
      </c>
      <c r="AE40" s="3" t="s">
        <v>13</v>
      </c>
      <c r="AF40" s="2" t="str">
        <f t="shared" ref="AF40:AF43" si="35">IFERROR(B40/Q40, "N.A.")</f>
        <v>N.A.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 t="str">
        <f t="shared" si="30"/>
        <v>N.A.</v>
      </c>
      <c r="AQ40" s="13" t="str">
        <f t="shared" si="30"/>
        <v>N.A.</v>
      </c>
      <c r="AR40" s="14" t="str">
        <f t="shared" si="30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31"/>
        <v>0</v>
      </c>
      <c r="M41" s="13">
        <f t="shared" si="31"/>
        <v>0</v>
      </c>
      <c r="N41" s="14">
        <f t="shared" si="32"/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33"/>
        <v>0</v>
      </c>
      <c r="AB41" s="13">
        <f t="shared" si="33"/>
        <v>0</v>
      </c>
      <c r="AC41" s="14">
        <f t="shared" si="34"/>
        <v>0</v>
      </c>
      <c r="AE41" s="3" t="s">
        <v>14</v>
      </c>
      <c r="AF41" s="2" t="str">
        <f t="shared" si="35"/>
        <v>N.A.</v>
      </c>
      <c r="AG41" s="2" t="str">
        <f t="shared" si="30"/>
        <v>N.A.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 t="str">
        <f t="shared" si="30"/>
        <v>N.A.</v>
      </c>
      <c r="AQ41" s="13" t="str">
        <f t="shared" si="30"/>
        <v>N.A.</v>
      </c>
      <c r="AR41" s="14" t="str">
        <f t="shared" si="30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36">B43+D43+F43+H43+J43</f>
        <v>0</v>
      </c>
      <c r="M43" s="13">
        <f t="shared" ref="M43" si="37">C43+E43+G43+I43+K43</f>
        <v>0</v>
      </c>
      <c r="N43" s="17">
        <f t="shared" ref="N43" si="38"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39">Q43+S43+U43+W43+Y43</f>
        <v>0</v>
      </c>
      <c r="AB43" s="13">
        <f t="shared" ref="AB43" si="40">R43+T43+V43+X43+Z43</f>
        <v>0</v>
      </c>
      <c r="AC43" s="17">
        <f t="shared" ref="AC43" si="41">AA43+AB43</f>
        <v>0</v>
      </c>
      <c r="AE43" s="4" t="s">
        <v>16</v>
      </c>
      <c r="AF43" s="2" t="str">
        <f t="shared" si="35"/>
        <v>N.A.</v>
      </c>
      <c r="AG43" s="2" t="str">
        <f t="shared" si="30"/>
        <v>N.A.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 t="str">
        <f t="shared" si="30"/>
        <v>N.A.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 t="str">
        <f t="shared" ref="AP43" si="42">IFERROR(L43/AA43, "N.A.")</f>
        <v>N.A.</v>
      </c>
      <c r="AQ43" s="13" t="str">
        <f t="shared" ref="AQ43" si="43">IFERROR(M43/AB43, "N.A.")</f>
        <v>N.A.</v>
      </c>
      <c r="AR43" s="14" t="str">
        <f t="shared" ref="AR43" si="44">IFERROR(N43/AC43, "N.A.")</f>
        <v>N.A.</v>
      </c>
    </row>
    <row r="44" spans="1:44" ht="15" customHeight="1" thickBot="1" x14ac:dyDescent="0.3">
      <c r="A44" s="5" t="s">
        <v>0</v>
      </c>
      <c r="B44" s="44">
        <f>B43+C43</f>
        <v>0</v>
      </c>
      <c r="C44" s="45"/>
      <c r="D44" s="44">
        <f>D43+E43</f>
        <v>0</v>
      </c>
      <c r="E44" s="45"/>
      <c r="F44" s="44">
        <f>F43+G43</f>
        <v>0</v>
      </c>
      <c r="G44" s="45"/>
      <c r="H44" s="44">
        <f>H43+I43</f>
        <v>0</v>
      </c>
      <c r="I44" s="45"/>
      <c r="J44" s="44">
        <f>J43+K43</f>
        <v>0</v>
      </c>
      <c r="K44" s="45"/>
      <c r="L44" s="44">
        <f>L43+M43</f>
        <v>0</v>
      </c>
      <c r="M44" s="46"/>
      <c r="N44" s="18">
        <f>B44+D44+F44+H44+J44</f>
        <v>0</v>
      </c>
      <c r="P44" s="5" t="s">
        <v>0</v>
      </c>
      <c r="Q44" s="44">
        <f>Q43+R43</f>
        <v>0</v>
      </c>
      <c r="R44" s="45"/>
      <c r="S44" s="44">
        <f>S43+T43</f>
        <v>0</v>
      </c>
      <c r="T44" s="45"/>
      <c r="U44" s="44">
        <f>U43+V43</f>
        <v>0</v>
      </c>
      <c r="V44" s="45"/>
      <c r="W44" s="44">
        <f>W43+X43</f>
        <v>0</v>
      </c>
      <c r="X44" s="45"/>
      <c r="Y44" s="44">
        <f>Y43+Z43</f>
        <v>0</v>
      </c>
      <c r="Z44" s="45"/>
      <c r="AA44" s="44">
        <f>AA43+AB43</f>
        <v>0</v>
      </c>
      <c r="AB44" s="46"/>
      <c r="AC44" s="18">
        <f>Q44+S44+U44+W44+Y44</f>
        <v>0</v>
      </c>
      <c r="AE44" s="5" t="s">
        <v>0</v>
      </c>
      <c r="AF44" s="24" t="str">
        <f>IFERROR(B44/Q44,"N.A.")</f>
        <v>N.A.</v>
      </c>
      <c r="AG44" s="25"/>
      <c r="AH44" s="24" t="str">
        <f>IFERROR(D44/S44,"N.A.")</f>
        <v>N.A.</v>
      </c>
      <c r="AI44" s="25"/>
      <c r="AJ44" s="24" t="str">
        <f>IFERROR(F44/U44,"N.A.")</f>
        <v>N.A.</v>
      </c>
      <c r="AK44" s="25"/>
      <c r="AL44" s="24" t="str">
        <f>IFERROR(H44/W44,"N.A.")</f>
        <v>N.A.</v>
      </c>
      <c r="AM44" s="25"/>
      <c r="AN44" s="24" t="str">
        <f>IFERROR(J44/Y44,"N.A.")</f>
        <v>N.A.</v>
      </c>
      <c r="AO44" s="25"/>
      <c r="AP44" s="24" t="str">
        <f>IFERROR(L44/AA44,"N.A.")</f>
        <v>N.A.</v>
      </c>
      <c r="AQ44" s="25"/>
      <c r="AR44" s="16" t="str">
        <f>IFERROR(N44/AC44, "N.A.")</f>
        <v>N.A.</v>
      </c>
    </row>
  </sheetData>
  <mergeCells count="144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>
    <tabColor theme="8"/>
  </sheetPr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2014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6" t="s">
        <v>1</v>
      </c>
      <c r="B11" s="29" t="s">
        <v>2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26" t="s">
        <v>0</v>
      </c>
      <c r="P11" s="26" t="s">
        <v>1</v>
      </c>
      <c r="Q11" s="29" t="s">
        <v>2</v>
      </c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26" t="s">
        <v>0</v>
      </c>
      <c r="AE11" s="26" t="s">
        <v>1</v>
      </c>
      <c r="AF11" s="29" t="s">
        <v>2</v>
      </c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26" t="s">
        <v>0</v>
      </c>
    </row>
    <row r="12" spans="1:44" ht="15" customHeight="1" x14ac:dyDescent="0.25">
      <c r="A12" s="27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8"/>
      <c r="N12" s="27"/>
      <c r="P12" s="27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8"/>
      <c r="AC12" s="27"/>
      <c r="AE12" s="27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8"/>
      <c r="AR12" s="27"/>
    </row>
    <row r="13" spans="1:44" ht="15" customHeight="1" thickBot="1" x14ac:dyDescent="0.3">
      <c r="A13" s="27"/>
      <c r="B13" s="40" t="s">
        <v>8</v>
      </c>
      <c r="C13" s="41"/>
      <c r="D13" s="42" t="s">
        <v>9</v>
      </c>
      <c r="E13" s="43"/>
      <c r="F13" s="36"/>
      <c r="G13" s="37"/>
      <c r="H13" s="36"/>
      <c r="I13" s="37"/>
      <c r="J13" s="36"/>
      <c r="K13" s="37"/>
      <c r="L13" s="36"/>
      <c r="M13" s="39"/>
      <c r="N13" s="27"/>
      <c r="P13" s="27"/>
      <c r="Q13" s="40" t="s">
        <v>8</v>
      </c>
      <c r="R13" s="41"/>
      <c r="S13" s="42" t="s">
        <v>9</v>
      </c>
      <c r="T13" s="43"/>
      <c r="U13" s="36"/>
      <c r="V13" s="37"/>
      <c r="W13" s="36"/>
      <c r="X13" s="37"/>
      <c r="Y13" s="36"/>
      <c r="Z13" s="37"/>
      <c r="AA13" s="36"/>
      <c r="AB13" s="39"/>
      <c r="AC13" s="27"/>
      <c r="AE13" s="27"/>
      <c r="AF13" s="40" t="s">
        <v>8</v>
      </c>
      <c r="AG13" s="41"/>
      <c r="AH13" s="42" t="s">
        <v>9</v>
      </c>
      <c r="AI13" s="43"/>
      <c r="AJ13" s="36"/>
      <c r="AK13" s="37"/>
      <c r="AL13" s="36"/>
      <c r="AM13" s="37"/>
      <c r="AN13" s="36"/>
      <c r="AO13" s="37"/>
      <c r="AP13" s="36"/>
      <c r="AQ13" s="39"/>
      <c r="AR13" s="27"/>
    </row>
    <row r="14" spans="1:44" ht="15" customHeight="1" thickBot="1" x14ac:dyDescent="0.3">
      <c r="A14" s="28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8"/>
      <c r="P14" s="28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8"/>
      <c r="AE14" s="28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8"/>
    </row>
    <row r="15" spans="1:44" ht="15" customHeight="1" thickBot="1" x14ac:dyDescent="0.3">
      <c r="A15" s="3" t="s">
        <v>12</v>
      </c>
      <c r="B15" s="2">
        <v>177136321.99999997</v>
      </c>
      <c r="C15" s="2"/>
      <c r="D15" s="2">
        <v>83534652.000000015</v>
      </c>
      <c r="E15" s="2"/>
      <c r="F15" s="2">
        <v>69262679.999999985</v>
      </c>
      <c r="G15" s="2"/>
      <c r="H15" s="2">
        <v>235206860.00000006</v>
      </c>
      <c r="I15" s="2"/>
      <c r="J15" s="2">
        <v>0</v>
      </c>
      <c r="K15" s="2"/>
      <c r="L15" s="1">
        <f>B15+D15+F15+H15+J15</f>
        <v>565140514</v>
      </c>
      <c r="M15" s="13">
        <f>C15+E15+G15+I15+K15</f>
        <v>0</v>
      </c>
      <c r="N15" s="14">
        <f>L15+M15</f>
        <v>565140514</v>
      </c>
      <c r="P15" s="3" t="s">
        <v>12</v>
      </c>
      <c r="Q15" s="2">
        <v>39170</v>
      </c>
      <c r="R15" s="2">
        <v>0</v>
      </c>
      <c r="S15" s="2">
        <v>16165</v>
      </c>
      <c r="T15" s="2">
        <v>0</v>
      </c>
      <c r="U15" s="2">
        <v>10128</v>
      </c>
      <c r="V15" s="2">
        <v>0</v>
      </c>
      <c r="W15" s="2">
        <v>81934</v>
      </c>
      <c r="X15" s="2">
        <v>0</v>
      </c>
      <c r="Y15" s="2">
        <v>10726</v>
      </c>
      <c r="Z15" s="2">
        <v>0</v>
      </c>
      <c r="AA15" s="1">
        <f>Q15+S15+U15+W15+Y15</f>
        <v>158123</v>
      </c>
      <c r="AB15" s="13">
        <f>R15+T15+V15+X15+Z15</f>
        <v>0</v>
      </c>
      <c r="AC15" s="14">
        <f>AA15+AB15</f>
        <v>158123</v>
      </c>
      <c r="AE15" s="3" t="s">
        <v>12</v>
      </c>
      <c r="AF15" s="2">
        <f>IFERROR(B15/Q15, "N.A.")</f>
        <v>4522.2446259892768</v>
      </c>
      <c r="AG15" s="2" t="str">
        <f t="shared" ref="AG15:AR19" si="0">IFERROR(C15/R15, "N.A.")</f>
        <v>N.A.</v>
      </c>
      <c r="AH15" s="2">
        <f t="shared" si="0"/>
        <v>5167.6246210949594</v>
      </c>
      <c r="AI15" s="2" t="str">
        <f t="shared" si="0"/>
        <v>N.A.</v>
      </c>
      <c r="AJ15" s="2">
        <f t="shared" si="0"/>
        <v>6838.7322274881499</v>
      </c>
      <c r="AK15" s="2" t="str">
        <f t="shared" si="0"/>
        <v>N.A.</v>
      </c>
      <c r="AL15" s="2">
        <f t="shared" si="0"/>
        <v>2870.6868943295831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3574.0563611871771</v>
      </c>
      <c r="AQ15" s="13" t="str">
        <f t="shared" si="0"/>
        <v>N.A.</v>
      </c>
      <c r="AR15" s="14">
        <f t="shared" si="0"/>
        <v>3574.0563611871771</v>
      </c>
    </row>
    <row r="16" spans="1:44" ht="15" customHeight="1" thickBot="1" x14ac:dyDescent="0.3">
      <c r="A16" s="3" t="s">
        <v>13</v>
      </c>
      <c r="B16" s="2">
        <v>92025695.00000003</v>
      </c>
      <c r="C16" s="2">
        <v>7904120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92025695.00000003</v>
      </c>
      <c r="M16" s="13">
        <f t="shared" si="1"/>
        <v>7904120</v>
      </c>
      <c r="N16" s="14">
        <f t="shared" ref="N16:N18" si="2">L16+M16</f>
        <v>99929815.00000003</v>
      </c>
      <c r="P16" s="3" t="s">
        <v>13</v>
      </c>
      <c r="Q16" s="2">
        <v>29309</v>
      </c>
      <c r="R16" s="2">
        <v>2022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29309</v>
      </c>
      <c r="AB16" s="13">
        <f t="shared" si="3"/>
        <v>2022</v>
      </c>
      <c r="AC16" s="14">
        <f t="shared" ref="AC16:AC18" si="4">AA16+AB16</f>
        <v>31331</v>
      </c>
      <c r="AE16" s="3" t="s">
        <v>13</v>
      </c>
      <c r="AF16" s="2">
        <f t="shared" ref="AF16:AF19" si="5">IFERROR(B16/Q16, "N.A.")</f>
        <v>3139.8442457948081</v>
      </c>
      <c r="AG16" s="2">
        <f t="shared" si="0"/>
        <v>3909.0603363006926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3139.8442457948081</v>
      </c>
      <c r="AQ16" s="13">
        <f t="shared" si="0"/>
        <v>3909.0603363006926</v>
      </c>
      <c r="AR16" s="14">
        <f t="shared" si="0"/>
        <v>3189.486929877758</v>
      </c>
    </row>
    <row r="17" spans="1:44" ht="15" customHeight="1" thickBot="1" x14ac:dyDescent="0.3">
      <c r="A17" s="3" t="s">
        <v>14</v>
      </c>
      <c r="B17" s="2">
        <v>351774915.00000006</v>
      </c>
      <c r="C17" s="2">
        <v>1894581544.9999964</v>
      </c>
      <c r="D17" s="2">
        <v>88441896.000000015</v>
      </c>
      <c r="E17" s="2">
        <v>15358710.000000002</v>
      </c>
      <c r="F17" s="2"/>
      <c r="G17" s="2">
        <v>90819249.99999997</v>
      </c>
      <c r="H17" s="2"/>
      <c r="I17" s="2">
        <v>82993115.99999997</v>
      </c>
      <c r="J17" s="2">
        <v>0</v>
      </c>
      <c r="K17" s="2"/>
      <c r="L17" s="1">
        <f t="shared" si="1"/>
        <v>440216811.00000006</v>
      </c>
      <c r="M17" s="13">
        <f t="shared" si="1"/>
        <v>2083752620.9999964</v>
      </c>
      <c r="N17" s="14">
        <f t="shared" si="2"/>
        <v>2523969431.9999967</v>
      </c>
      <c r="P17" s="3" t="s">
        <v>14</v>
      </c>
      <c r="Q17" s="2">
        <v>85741</v>
      </c>
      <c r="R17" s="2">
        <v>348222</v>
      </c>
      <c r="S17" s="2">
        <v>14261</v>
      </c>
      <c r="T17" s="2">
        <v>3523</v>
      </c>
      <c r="U17" s="2">
        <v>0</v>
      </c>
      <c r="V17" s="2">
        <v>16776</v>
      </c>
      <c r="W17" s="2">
        <v>0</v>
      </c>
      <c r="X17" s="2">
        <v>20472</v>
      </c>
      <c r="Y17" s="2">
        <v>11686</v>
      </c>
      <c r="Z17" s="2">
        <v>0</v>
      </c>
      <c r="AA17" s="1">
        <f t="shared" si="3"/>
        <v>111688</v>
      </c>
      <c r="AB17" s="13">
        <f t="shared" si="3"/>
        <v>388993</v>
      </c>
      <c r="AC17" s="14">
        <f t="shared" si="4"/>
        <v>500681</v>
      </c>
      <c r="AE17" s="3" t="s">
        <v>14</v>
      </c>
      <c r="AF17" s="2">
        <f t="shared" si="5"/>
        <v>4102.7619808493027</v>
      </c>
      <c r="AG17" s="2">
        <f t="shared" si="0"/>
        <v>5440.7290320542543</v>
      </c>
      <c r="AH17" s="2">
        <f t="shared" si="0"/>
        <v>6201.6615945585872</v>
      </c>
      <c r="AI17" s="2">
        <f t="shared" si="0"/>
        <v>4359.5543570820328</v>
      </c>
      <c r="AJ17" s="2" t="str">
        <f t="shared" si="0"/>
        <v>N.A.</v>
      </c>
      <c r="AK17" s="2">
        <f t="shared" si="0"/>
        <v>5413.641511683355</v>
      </c>
      <c r="AL17" s="2" t="str">
        <f t="shared" si="0"/>
        <v>N.A.</v>
      </c>
      <c r="AM17" s="2">
        <f t="shared" si="0"/>
        <v>4053.981828839389</v>
      </c>
      <c r="AN17" s="2">
        <f t="shared" si="0"/>
        <v>0</v>
      </c>
      <c r="AO17" s="2" t="str">
        <f t="shared" si="0"/>
        <v>N.A.</v>
      </c>
      <c r="AP17" s="15">
        <f t="shared" si="0"/>
        <v>3941.4870979872508</v>
      </c>
      <c r="AQ17" s="13">
        <f t="shared" si="0"/>
        <v>5356.7869370399885</v>
      </c>
      <c r="AR17" s="14">
        <f t="shared" si="0"/>
        <v>5041.0729226793037</v>
      </c>
    </row>
    <row r="18" spans="1:44" ht="15" customHeight="1" thickBot="1" x14ac:dyDescent="0.3">
      <c r="A18" s="3" t="s">
        <v>15</v>
      </c>
      <c r="B18" s="2">
        <v>22198685.000000004</v>
      </c>
      <c r="C18" s="2">
        <v>5100230.0000000009</v>
      </c>
      <c r="D18" s="2">
        <v>2776990</v>
      </c>
      <c r="E18" s="2">
        <v>328950</v>
      </c>
      <c r="F18" s="2"/>
      <c r="G18" s="2">
        <v>4851996.0000000009</v>
      </c>
      <c r="H18" s="2">
        <v>10056645.000000002</v>
      </c>
      <c r="I18" s="2"/>
      <c r="J18" s="2">
        <v>0</v>
      </c>
      <c r="K18" s="2"/>
      <c r="L18" s="1">
        <f t="shared" si="1"/>
        <v>35032320.000000007</v>
      </c>
      <c r="M18" s="13">
        <f t="shared" si="1"/>
        <v>10281176.000000002</v>
      </c>
      <c r="N18" s="14">
        <f t="shared" si="2"/>
        <v>45313496.000000007</v>
      </c>
      <c r="P18" s="3" t="s">
        <v>15</v>
      </c>
      <c r="Q18" s="2">
        <v>8271</v>
      </c>
      <c r="R18" s="2">
        <v>1042</v>
      </c>
      <c r="S18" s="2">
        <v>1083</v>
      </c>
      <c r="T18" s="2">
        <v>153</v>
      </c>
      <c r="U18" s="2">
        <v>0</v>
      </c>
      <c r="V18" s="2">
        <v>2075</v>
      </c>
      <c r="W18" s="2">
        <v>22051</v>
      </c>
      <c r="X18" s="2">
        <v>0</v>
      </c>
      <c r="Y18" s="2">
        <v>5994</v>
      </c>
      <c r="Z18" s="2">
        <v>0</v>
      </c>
      <c r="AA18" s="1">
        <f t="shared" si="3"/>
        <v>37399</v>
      </c>
      <c r="AB18" s="13">
        <f t="shared" si="3"/>
        <v>3270</v>
      </c>
      <c r="AC18" s="17">
        <f t="shared" si="4"/>
        <v>40669</v>
      </c>
      <c r="AE18" s="3" t="s">
        <v>15</v>
      </c>
      <c r="AF18" s="2">
        <f t="shared" si="5"/>
        <v>2683.9179059364046</v>
      </c>
      <c r="AG18" s="2">
        <f t="shared" si="0"/>
        <v>4894.6545105566229</v>
      </c>
      <c r="AH18" s="2">
        <f t="shared" si="0"/>
        <v>2564.1643582640813</v>
      </c>
      <c r="AI18" s="2">
        <f t="shared" si="0"/>
        <v>2150</v>
      </c>
      <c r="AJ18" s="2" t="str">
        <f t="shared" si="0"/>
        <v>N.A.</v>
      </c>
      <c r="AK18" s="2">
        <f t="shared" si="0"/>
        <v>2338.3113253012052</v>
      </c>
      <c r="AL18" s="2">
        <f t="shared" si="0"/>
        <v>456.06299034057423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936.71809406668649</v>
      </c>
      <c r="AQ18" s="13">
        <f t="shared" si="0"/>
        <v>3144.0905198776763</v>
      </c>
      <c r="AR18" s="14">
        <f t="shared" si="0"/>
        <v>1114.2023654380489</v>
      </c>
    </row>
    <row r="19" spans="1:44" ht="15" customHeight="1" thickBot="1" x14ac:dyDescent="0.3">
      <c r="A19" s="4" t="s">
        <v>16</v>
      </c>
      <c r="B19" s="2">
        <v>643135616.99999952</v>
      </c>
      <c r="C19" s="2">
        <v>1907585894.9999998</v>
      </c>
      <c r="D19" s="2">
        <v>174753538</v>
      </c>
      <c r="E19" s="2">
        <v>15687660.000000002</v>
      </c>
      <c r="F19" s="2">
        <v>69262679.999999985</v>
      </c>
      <c r="G19" s="2">
        <v>95671245.999999925</v>
      </c>
      <c r="H19" s="2">
        <v>245263505.00000021</v>
      </c>
      <c r="I19" s="2">
        <v>82993115.99999997</v>
      </c>
      <c r="J19" s="2">
        <v>0</v>
      </c>
      <c r="K19" s="2"/>
      <c r="L19" s="1">
        <f t="shared" ref="L19" si="6">B19+D19+F19+H19+J19</f>
        <v>1132415339.9999998</v>
      </c>
      <c r="M19" s="13">
        <f t="shared" ref="M19" si="7">C19+E19+G19+I19+K19</f>
        <v>2101937916.9999998</v>
      </c>
      <c r="N19" s="17">
        <f t="shared" ref="N19" si="8">L19+M19</f>
        <v>3234353256.9999995</v>
      </c>
      <c r="P19" s="4" t="s">
        <v>16</v>
      </c>
      <c r="Q19" s="2">
        <v>162491</v>
      </c>
      <c r="R19" s="2">
        <v>351286</v>
      </c>
      <c r="S19" s="2">
        <v>31509</v>
      </c>
      <c r="T19" s="2">
        <v>3676</v>
      </c>
      <c r="U19" s="2">
        <v>10128</v>
      </c>
      <c r="V19" s="2">
        <v>18851</v>
      </c>
      <c r="W19" s="2">
        <v>103985</v>
      </c>
      <c r="X19" s="2">
        <v>20472</v>
      </c>
      <c r="Y19" s="2">
        <v>28406</v>
      </c>
      <c r="Z19" s="2">
        <v>0</v>
      </c>
      <c r="AA19" s="1">
        <f t="shared" ref="AA19" si="9">Q19+S19+U19+W19+Y19</f>
        <v>336519</v>
      </c>
      <c r="AB19" s="13">
        <f t="shared" ref="AB19" si="10">R19+T19+V19+X19+Z19</f>
        <v>394285</v>
      </c>
      <c r="AC19" s="14">
        <f t="shared" ref="AC19" si="11">AA19+AB19</f>
        <v>730804</v>
      </c>
      <c r="AE19" s="4" t="s">
        <v>16</v>
      </c>
      <c r="AF19" s="2">
        <f t="shared" si="5"/>
        <v>3957.976854102686</v>
      </c>
      <c r="AG19" s="2">
        <f t="shared" si="0"/>
        <v>5430.2929664148296</v>
      </c>
      <c r="AH19" s="2">
        <f t="shared" si="0"/>
        <v>5546.1467517217307</v>
      </c>
      <c r="AI19" s="2">
        <f t="shared" si="0"/>
        <v>4267.5897714907514</v>
      </c>
      <c r="AJ19" s="2">
        <f t="shared" si="0"/>
        <v>6838.7322274881499</v>
      </c>
      <c r="AK19" s="2">
        <f t="shared" si="0"/>
        <v>5075.1284282000915</v>
      </c>
      <c r="AL19" s="2">
        <f t="shared" si="0"/>
        <v>2358.6431216040796</v>
      </c>
      <c r="AM19" s="2">
        <f t="shared" si="0"/>
        <v>4053.981828839389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3365.08589410999</v>
      </c>
      <c r="AQ19" s="13">
        <f t="shared" ref="AQ19" si="13">IFERROR(M19/AB19, "N.A.")</f>
        <v>5331.0116210355445</v>
      </c>
      <c r="AR19" s="14">
        <f t="shared" ref="AR19" si="14">IFERROR(N19/AC19, "N.A.")</f>
        <v>4425.7465161657565</v>
      </c>
    </row>
    <row r="20" spans="1:44" ht="15" customHeight="1" thickBot="1" x14ac:dyDescent="0.3">
      <c r="A20" s="5" t="s">
        <v>0</v>
      </c>
      <c r="B20" s="44">
        <f>B19+C19</f>
        <v>2550721511.999999</v>
      </c>
      <c r="C20" s="45"/>
      <c r="D20" s="44">
        <f>D19+E19</f>
        <v>190441198</v>
      </c>
      <c r="E20" s="45"/>
      <c r="F20" s="44">
        <f>F19+G19</f>
        <v>164933925.99999991</v>
      </c>
      <c r="G20" s="45"/>
      <c r="H20" s="44">
        <f>H19+I19</f>
        <v>328256621.00000018</v>
      </c>
      <c r="I20" s="45"/>
      <c r="J20" s="44">
        <f>J19+K19</f>
        <v>0</v>
      </c>
      <c r="K20" s="45"/>
      <c r="L20" s="44">
        <f>L19+M19</f>
        <v>3234353256.9999995</v>
      </c>
      <c r="M20" s="46"/>
      <c r="N20" s="18">
        <f>B20+D20+F20+H20+J20</f>
        <v>3234353256.999999</v>
      </c>
      <c r="P20" s="5" t="s">
        <v>0</v>
      </c>
      <c r="Q20" s="44">
        <f>Q19+R19</f>
        <v>513777</v>
      </c>
      <c r="R20" s="45"/>
      <c r="S20" s="44">
        <f>S19+T19</f>
        <v>35185</v>
      </c>
      <c r="T20" s="45"/>
      <c r="U20" s="44">
        <f>U19+V19</f>
        <v>28979</v>
      </c>
      <c r="V20" s="45"/>
      <c r="W20" s="44">
        <f>W19+X19</f>
        <v>124457</v>
      </c>
      <c r="X20" s="45"/>
      <c r="Y20" s="44">
        <f>Y19+Z19</f>
        <v>28406</v>
      </c>
      <c r="Z20" s="45"/>
      <c r="AA20" s="44">
        <f>AA19+AB19</f>
        <v>730804</v>
      </c>
      <c r="AB20" s="45"/>
      <c r="AC20" s="19">
        <f>Q20+S20+U20+W20+Y20</f>
        <v>730804</v>
      </c>
      <c r="AE20" s="5" t="s">
        <v>0</v>
      </c>
      <c r="AF20" s="24">
        <f>IFERROR(B20/Q20,"N.A.")</f>
        <v>4964.6471367928089</v>
      </c>
      <c r="AG20" s="25"/>
      <c r="AH20" s="24">
        <f>IFERROR(D20/S20,"N.A.")</f>
        <v>5412.5677987778881</v>
      </c>
      <c r="AI20" s="25"/>
      <c r="AJ20" s="24">
        <f>IFERROR(F20/U20,"N.A.")</f>
        <v>5691.4981883432802</v>
      </c>
      <c r="AK20" s="25"/>
      <c r="AL20" s="24">
        <f>IFERROR(H20/W20,"N.A.")</f>
        <v>2637.5103127987995</v>
      </c>
      <c r="AM20" s="25"/>
      <c r="AN20" s="24">
        <f>IFERROR(J20/Y20,"N.A.")</f>
        <v>0</v>
      </c>
      <c r="AO20" s="25"/>
      <c r="AP20" s="24">
        <f>IFERROR(L20/AA20,"N.A.")</f>
        <v>4425.7465161657565</v>
      </c>
      <c r="AQ20" s="25"/>
      <c r="AR20" s="16">
        <f>IFERROR(N20/AC20, "N.A.")</f>
        <v>4425.7465161657556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6" t="s">
        <v>1</v>
      </c>
      <c r="B23" s="29" t="s">
        <v>2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26" t="s">
        <v>0</v>
      </c>
      <c r="P23" s="26" t="s">
        <v>1</v>
      </c>
      <c r="Q23" s="29" t="s">
        <v>2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26" t="s">
        <v>0</v>
      </c>
      <c r="AE23" s="26" t="s">
        <v>1</v>
      </c>
      <c r="AF23" s="29" t="s">
        <v>2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26" t="s">
        <v>0</v>
      </c>
    </row>
    <row r="24" spans="1:44" ht="15" customHeight="1" x14ac:dyDescent="0.25">
      <c r="A24" s="27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8"/>
      <c r="N24" s="27"/>
      <c r="P24" s="27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8"/>
      <c r="AC24" s="27"/>
      <c r="AE24" s="27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8"/>
      <c r="AR24" s="27"/>
    </row>
    <row r="25" spans="1:44" ht="15" customHeight="1" thickBot="1" x14ac:dyDescent="0.3">
      <c r="A25" s="27"/>
      <c r="B25" s="40" t="s">
        <v>8</v>
      </c>
      <c r="C25" s="41"/>
      <c r="D25" s="42" t="s">
        <v>9</v>
      </c>
      <c r="E25" s="43"/>
      <c r="F25" s="36"/>
      <c r="G25" s="37"/>
      <c r="H25" s="36"/>
      <c r="I25" s="37"/>
      <c r="J25" s="36"/>
      <c r="K25" s="37"/>
      <c r="L25" s="36"/>
      <c r="M25" s="39"/>
      <c r="N25" s="27"/>
      <c r="P25" s="27"/>
      <c r="Q25" s="40" t="s">
        <v>8</v>
      </c>
      <c r="R25" s="41"/>
      <c r="S25" s="42" t="s">
        <v>9</v>
      </c>
      <c r="T25" s="43"/>
      <c r="U25" s="36"/>
      <c r="V25" s="37"/>
      <c r="W25" s="36"/>
      <c r="X25" s="37"/>
      <c r="Y25" s="36"/>
      <c r="Z25" s="37"/>
      <c r="AA25" s="36"/>
      <c r="AB25" s="39"/>
      <c r="AC25" s="27"/>
      <c r="AE25" s="27"/>
      <c r="AF25" s="40" t="s">
        <v>8</v>
      </c>
      <c r="AG25" s="41"/>
      <c r="AH25" s="42" t="s">
        <v>9</v>
      </c>
      <c r="AI25" s="43"/>
      <c r="AJ25" s="36"/>
      <c r="AK25" s="37"/>
      <c r="AL25" s="36"/>
      <c r="AM25" s="37"/>
      <c r="AN25" s="36"/>
      <c r="AO25" s="37"/>
      <c r="AP25" s="36"/>
      <c r="AQ25" s="39"/>
      <c r="AR25" s="27"/>
    </row>
    <row r="26" spans="1:44" ht="15" customHeight="1" thickBot="1" x14ac:dyDescent="0.3">
      <c r="A26" s="28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8"/>
      <c r="P26" s="28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8"/>
      <c r="AE26" s="28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8"/>
    </row>
    <row r="27" spans="1:44" ht="15" customHeight="1" thickBot="1" x14ac:dyDescent="0.3">
      <c r="A27" s="3" t="s">
        <v>12</v>
      </c>
      <c r="B27" s="2">
        <v>158605744.00000003</v>
      </c>
      <c r="C27" s="2"/>
      <c r="D27" s="2">
        <v>82578331.99999994</v>
      </c>
      <c r="E27" s="2"/>
      <c r="F27" s="2">
        <v>64320209.999999985</v>
      </c>
      <c r="G27" s="2"/>
      <c r="H27" s="2">
        <v>150114937.99999997</v>
      </c>
      <c r="I27" s="2"/>
      <c r="J27" s="2">
        <v>0</v>
      </c>
      <c r="K27" s="2"/>
      <c r="L27" s="1">
        <f>B27+D27+F27+H27+J27</f>
        <v>455619223.99999988</v>
      </c>
      <c r="M27" s="13">
        <f>C27+E27+G27+I27+K27</f>
        <v>0</v>
      </c>
      <c r="N27" s="14">
        <f>L27+M27</f>
        <v>455619223.99999988</v>
      </c>
      <c r="P27" s="3" t="s">
        <v>12</v>
      </c>
      <c r="Q27" s="2">
        <v>32709</v>
      </c>
      <c r="R27" s="2">
        <v>0</v>
      </c>
      <c r="S27" s="2">
        <v>15537</v>
      </c>
      <c r="T27" s="2">
        <v>0</v>
      </c>
      <c r="U27" s="2">
        <v>8259</v>
      </c>
      <c r="V27" s="2">
        <v>0</v>
      </c>
      <c r="W27" s="2">
        <v>42355</v>
      </c>
      <c r="X27" s="2">
        <v>0</v>
      </c>
      <c r="Y27" s="2">
        <v>3277</v>
      </c>
      <c r="Z27" s="2">
        <v>0</v>
      </c>
      <c r="AA27" s="1">
        <f>Q27+S27+U27+W27+Y27</f>
        <v>102137</v>
      </c>
      <c r="AB27" s="13">
        <f>R27+T27+V27+X27+Z27</f>
        <v>0</v>
      </c>
      <c r="AC27" s="14">
        <f>AA27+AB27</f>
        <v>102137</v>
      </c>
      <c r="AE27" s="3" t="s">
        <v>12</v>
      </c>
      <c r="AF27" s="2">
        <f>IFERROR(B27/Q27, "N.A.")</f>
        <v>4848.9939771928221</v>
      </c>
      <c r="AG27" s="2" t="str">
        <f t="shared" ref="AG27:AR31" si="15">IFERROR(C27/R27, "N.A.")</f>
        <v>N.A.</v>
      </c>
      <c r="AH27" s="2">
        <f t="shared" si="15"/>
        <v>5314.9470296711042</v>
      </c>
      <c r="AI27" s="2" t="str">
        <f t="shared" si="15"/>
        <v>N.A.</v>
      </c>
      <c r="AJ27" s="2">
        <f t="shared" si="15"/>
        <v>7787.8932074100967</v>
      </c>
      <c r="AK27" s="2" t="str">
        <f t="shared" si="15"/>
        <v>N.A.</v>
      </c>
      <c r="AL27" s="2">
        <f t="shared" si="15"/>
        <v>3544.2081926573005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4460.8635851846038</v>
      </c>
      <c r="AQ27" s="13" t="str">
        <f t="shared" si="15"/>
        <v>N.A.</v>
      </c>
      <c r="AR27" s="14">
        <f t="shared" si="15"/>
        <v>4460.8635851846038</v>
      </c>
    </row>
    <row r="28" spans="1:44" ht="15" customHeight="1" thickBot="1" x14ac:dyDescent="0.3">
      <c r="A28" s="3" t="s">
        <v>13</v>
      </c>
      <c r="B28" s="2">
        <v>18835500</v>
      </c>
      <c r="C28" s="2">
        <v>3789329.9999999991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18835500</v>
      </c>
      <c r="M28" s="13">
        <f t="shared" si="16"/>
        <v>3789329.9999999991</v>
      </c>
      <c r="N28" s="14">
        <f t="shared" ref="N28:N30" si="17">L28+M28</f>
        <v>22624830</v>
      </c>
      <c r="P28" s="3" t="s">
        <v>13</v>
      </c>
      <c r="Q28" s="2">
        <v>4269</v>
      </c>
      <c r="R28" s="2">
        <v>845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4269</v>
      </c>
      <c r="AB28" s="13">
        <f t="shared" si="18"/>
        <v>845</v>
      </c>
      <c r="AC28" s="14">
        <f t="shared" ref="AC28:AC30" si="19">AA28+AB28</f>
        <v>5114</v>
      </c>
      <c r="AE28" s="3" t="s">
        <v>13</v>
      </c>
      <c r="AF28" s="2">
        <f t="shared" ref="AF28:AF31" si="20">IFERROR(B28/Q28, "N.A.")</f>
        <v>4412.1574139142658</v>
      </c>
      <c r="AG28" s="2">
        <f t="shared" si="15"/>
        <v>4484.414201183431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4412.1574139142658</v>
      </c>
      <c r="AQ28" s="13">
        <f t="shared" si="15"/>
        <v>4484.414201183431</v>
      </c>
      <c r="AR28" s="14">
        <f t="shared" si="15"/>
        <v>4424.0965975752833</v>
      </c>
    </row>
    <row r="29" spans="1:44" ht="15" customHeight="1" thickBot="1" x14ac:dyDescent="0.3">
      <c r="A29" s="3" t="s">
        <v>14</v>
      </c>
      <c r="B29" s="2">
        <v>233638902.99999985</v>
      </c>
      <c r="C29" s="2">
        <v>1254891242.9999993</v>
      </c>
      <c r="D29" s="2">
        <v>58798338.000000007</v>
      </c>
      <c r="E29" s="2">
        <v>13798709.999999998</v>
      </c>
      <c r="F29" s="2"/>
      <c r="G29" s="2">
        <v>74898890.00000003</v>
      </c>
      <c r="H29" s="2"/>
      <c r="I29" s="2">
        <v>62094952.000000007</v>
      </c>
      <c r="J29" s="2">
        <v>0</v>
      </c>
      <c r="K29" s="2"/>
      <c r="L29" s="1">
        <f t="shared" si="16"/>
        <v>292437240.99999988</v>
      </c>
      <c r="M29" s="13">
        <f t="shared" si="16"/>
        <v>1405683794.9999993</v>
      </c>
      <c r="N29" s="14">
        <f t="shared" si="17"/>
        <v>1698121035.999999</v>
      </c>
      <c r="P29" s="3" t="s">
        <v>14</v>
      </c>
      <c r="Q29" s="2">
        <v>51369</v>
      </c>
      <c r="R29" s="2">
        <v>218753</v>
      </c>
      <c r="S29" s="2">
        <v>10175</v>
      </c>
      <c r="T29" s="2">
        <v>2674</v>
      </c>
      <c r="U29" s="2">
        <v>0</v>
      </c>
      <c r="V29" s="2">
        <v>12782</v>
      </c>
      <c r="W29" s="2">
        <v>0</v>
      </c>
      <c r="X29" s="2">
        <v>13724</v>
      </c>
      <c r="Y29" s="2">
        <v>4789</v>
      </c>
      <c r="Z29" s="2">
        <v>0</v>
      </c>
      <c r="AA29" s="1">
        <f t="shared" si="18"/>
        <v>66333</v>
      </c>
      <c r="AB29" s="13">
        <f t="shared" si="18"/>
        <v>247933</v>
      </c>
      <c r="AC29" s="14">
        <f t="shared" si="19"/>
        <v>314266</v>
      </c>
      <c r="AE29" s="3" t="s">
        <v>14</v>
      </c>
      <c r="AF29" s="2">
        <f t="shared" si="20"/>
        <v>4548.2470556171984</v>
      </c>
      <c r="AG29" s="2">
        <f t="shared" si="15"/>
        <v>5736.567009366725</v>
      </c>
      <c r="AH29" s="2">
        <f t="shared" si="15"/>
        <v>5778.7064373464382</v>
      </c>
      <c r="AI29" s="2">
        <f t="shared" si="15"/>
        <v>5160.3253552729984</v>
      </c>
      <c r="AJ29" s="2" t="str">
        <f t="shared" si="15"/>
        <v>N.A.</v>
      </c>
      <c r="AK29" s="2">
        <f t="shared" si="15"/>
        <v>5859.7160068846842</v>
      </c>
      <c r="AL29" s="2" t="str">
        <f t="shared" si="15"/>
        <v>N.A.</v>
      </c>
      <c r="AM29" s="2">
        <f t="shared" si="15"/>
        <v>4524.5520256484997</v>
      </c>
      <c r="AN29" s="2">
        <f t="shared" si="15"/>
        <v>0</v>
      </c>
      <c r="AO29" s="2" t="str">
        <f t="shared" si="15"/>
        <v>N.A.</v>
      </c>
      <c r="AP29" s="15">
        <f t="shared" si="15"/>
        <v>4408.6237770039024</v>
      </c>
      <c r="AQ29" s="13">
        <f t="shared" si="15"/>
        <v>5669.6115281144475</v>
      </c>
      <c r="AR29" s="14">
        <f t="shared" si="15"/>
        <v>5403.4513310380344</v>
      </c>
    </row>
    <row r="30" spans="1:44" ht="15" customHeight="1" thickBot="1" x14ac:dyDescent="0.3">
      <c r="A30" s="3" t="s">
        <v>15</v>
      </c>
      <c r="B30" s="2">
        <v>22198685.000000007</v>
      </c>
      <c r="C30" s="2">
        <v>5100230.0000000009</v>
      </c>
      <c r="D30" s="2">
        <v>2776990</v>
      </c>
      <c r="E30" s="2">
        <v>328950</v>
      </c>
      <c r="F30" s="2"/>
      <c r="G30" s="2">
        <v>4566996</v>
      </c>
      <c r="H30" s="2">
        <v>10056645.000000006</v>
      </c>
      <c r="I30" s="2"/>
      <c r="J30" s="2">
        <v>0</v>
      </c>
      <c r="K30" s="2"/>
      <c r="L30" s="1">
        <f t="shared" si="16"/>
        <v>35032320.000000015</v>
      </c>
      <c r="M30" s="13">
        <f t="shared" si="16"/>
        <v>9996176</v>
      </c>
      <c r="N30" s="14">
        <f t="shared" si="17"/>
        <v>45028496.000000015</v>
      </c>
      <c r="P30" s="3" t="s">
        <v>15</v>
      </c>
      <c r="Q30" s="2">
        <v>8113</v>
      </c>
      <c r="R30" s="2">
        <v>1042</v>
      </c>
      <c r="S30" s="2">
        <v>1083</v>
      </c>
      <c r="T30" s="2">
        <v>153</v>
      </c>
      <c r="U30" s="2">
        <v>0</v>
      </c>
      <c r="V30" s="2">
        <v>1777</v>
      </c>
      <c r="W30" s="2">
        <v>21377</v>
      </c>
      <c r="X30" s="2">
        <v>0</v>
      </c>
      <c r="Y30" s="2">
        <v>5177</v>
      </c>
      <c r="Z30" s="2">
        <v>0</v>
      </c>
      <c r="AA30" s="1">
        <f t="shared" si="18"/>
        <v>35750</v>
      </c>
      <c r="AB30" s="13">
        <f t="shared" si="18"/>
        <v>2972</v>
      </c>
      <c r="AC30" s="17">
        <f t="shared" si="19"/>
        <v>38722</v>
      </c>
      <c r="AE30" s="3" t="s">
        <v>15</v>
      </c>
      <c r="AF30" s="2">
        <f t="shared" si="20"/>
        <v>2736.1869838530761</v>
      </c>
      <c r="AG30" s="2">
        <f t="shared" si="15"/>
        <v>4894.6545105566229</v>
      </c>
      <c r="AH30" s="2">
        <f t="shared" si="15"/>
        <v>2564.1643582640813</v>
      </c>
      <c r="AI30" s="2">
        <f t="shared" si="15"/>
        <v>2150</v>
      </c>
      <c r="AJ30" s="2" t="str">
        <f t="shared" si="15"/>
        <v>N.A.</v>
      </c>
      <c r="AK30" s="2">
        <f t="shared" si="15"/>
        <v>2570.0596510973551</v>
      </c>
      <c r="AL30" s="2">
        <f t="shared" si="15"/>
        <v>470.44229779669763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979.92503496503537</v>
      </c>
      <c r="AQ30" s="13">
        <f t="shared" si="15"/>
        <v>3363.450874831763</v>
      </c>
      <c r="AR30" s="14">
        <f t="shared" si="15"/>
        <v>1162.8659676669597</v>
      </c>
    </row>
    <row r="31" spans="1:44" ht="15" customHeight="1" thickBot="1" x14ac:dyDescent="0.3">
      <c r="A31" s="4" t="s">
        <v>16</v>
      </c>
      <c r="B31" s="2">
        <v>433278831.99999994</v>
      </c>
      <c r="C31" s="2">
        <v>1263780803</v>
      </c>
      <c r="D31" s="2">
        <v>144153660.00000012</v>
      </c>
      <c r="E31" s="2">
        <v>14127659.999999998</v>
      </c>
      <c r="F31" s="2">
        <v>64320209.999999985</v>
      </c>
      <c r="G31" s="2">
        <v>79465885.999999985</v>
      </c>
      <c r="H31" s="2">
        <v>160171582.99999979</v>
      </c>
      <c r="I31" s="2">
        <v>62094952.000000007</v>
      </c>
      <c r="J31" s="2">
        <v>0</v>
      </c>
      <c r="K31" s="2"/>
      <c r="L31" s="1">
        <f t="shared" ref="L31" si="21">B31+D31+F31+H31+J31</f>
        <v>801924284.99999976</v>
      </c>
      <c r="M31" s="13">
        <f t="shared" ref="M31" si="22">C31+E31+G31+I31+K31</f>
        <v>1419469301</v>
      </c>
      <c r="N31" s="17">
        <f t="shared" ref="N31" si="23">L31+M31</f>
        <v>2221393586</v>
      </c>
      <c r="P31" s="4" t="s">
        <v>16</v>
      </c>
      <c r="Q31" s="2">
        <v>96460</v>
      </c>
      <c r="R31" s="2">
        <v>220640</v>
      </c>
      <c r="S31" s="2">
        <v>26795</v>
      </c>
      <c r="T31" s="2">
        <v>2827</v>
      </c>
      <c r="U31" s="2">
        <v>8259</v>
      </c>
      <c r="V31" s="2">
        <v>14559</v>
      </c>
      <c r="W31" s="2">
        <v>63732</v>
      </c>
      <c r="X31" s="2">
        <v>13724</v>
      </c>
      <c r="Y31" s="2">
        <v>13243</v>
      </c>
      <c r="Z31" s="2">
        <v>0</v>
      </c>
      <c r="AA31" s="1">
        <f t="shared" ref="AA31" si="24">Q31+S31+U31+W31+Y31</f>
        <v>208489</v>
      </c>
      <c r="AB31" s="13">
        <f t="shared" ref="AB31" si="25">R31+T31+V31+X31+Z31</f>
        <v>251750</v>
      </c>
      <c r="AC31" s="14">
        <f t="shared" ref="AC31" si="26">AA31+AB31</f>
        <v>460239</v>
      </c>
      <c r="AE31" s="4" t="s">
        <v>16</v>
      </c>
      <c r="AF31" s="2">
        <f t="shared" si="20"/>
        <v>4491.7979680696653</v>
      </c>
      <c r="AG31" s="2">
        <f t="shared" si="15"/>
        <v>5727.7955175852067</v>
      </c>
      <c r="AH31" s="2">
        <f t="shared" si="15"/>
        <v>5379.8716178391533</v>
      </c>
      <c r="AI31" s="2">
        <f t="shared" si="15"/>
        <v>4997.4036080650858</v>
      </c>
      <c r="AJ31" s="2">
        <f t="shared" si="15"/>
        <v>7787.8932074100967</v>
      </c>
      <c r="AK31" s="2">
        <f t="shared" si="15"/>
        <v>5458.1967168074716</v>
      </c>
      <c r="AL31" s="2">
        <f t="shared" si="15"/>
        <v>2513.205030439964</v>
      </c>
      <c r="AM31" s="2">
        <f t="shared" si="15"/>
        <v>4524.5520256484997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3846.3625658907654</v>
      </c>
      <c r="AQ31" s="13">
        <f t="shared" ref="AQ31" si="28">IFERROR(M31/AB31, "N.A.")</f>
        <v>5638.4083455809332</v>
      </c>
      <c r="AR31" s="14">
        <f t="shared" ref="AR31" si="29">IFERROR(N31/AC31, "N.A.")</f>
        <v>4826.6087532781885</v>
      </c>
    </row>
    <row r="32" spans="1:44" ht="15" customHeight="1" thickBot="1" x14ac:dyDescent="0.3">
      <c r="A32" s="5" t="s">
        <v>0</v>
      </c>
      <c r="B32" s="44">
        <f>B31+C31</f>
        <v>1697059635</v>
      </c>
      <c r="C32" s="45"/>
      <c r="D32" s="44">
        <f>D31+E31</f>
        <v>158281320.00000012</v>
      </c>
      <c r="E32" s="45"/>
      <c r="F32" s="44">
        <f>F31+G31</f>
        <v>143786095.99999997</v>
      </c>
      <c r="G32" s="45"/>
      <c r="H32" s="44">
        <f>H31+I31</f>
        <v>222266534.99999979</v>
      </c>
      <c r="I32" s="45"/>
      <c r="J32" s="44">
        <f>J31+K31</f>
        <v>0</v>
      </c>
      <c r="K32" s="45"/>
      <c r="L32" s="44">
        <f>L31+M31</f>
        <v>2221393586</v>
      </c>
      <c r="M32" s="46"/>
      <c r="N32" s="18">
        <f>B32+D32+F32+H32+J32</f>
        <v>2221393586</v>
      </c>
      <c r="P32" s="5" t="s">
        <v>0</v>
      </c>
      <c r="Q32" s="44">
        <f>Q31+R31</f>
        <v>317100</v>
      </c>
      <c r="R32" s="45"/>
      <c r="S32" s="44">
        <f>S31+T31</f>
        <v>29622</v>
      </c>
      <c r="T32" s="45"/>
      <c r="U32" s="44">
        <f>U31+V31</f>
        <v>22818</v>
      </c>
      <c r="V32" s="45"/>
      <c r="W32" s="44">
        <f>W31+X31</f>
        <v>77456</v>
      </c>
      <c r="X32" s="45"/>
      <c r="Y32" s="44">
        <f>Y31+Z31</f>
        <v>13243</v>
      </c>
      <c r="Z32" s="45"/>
      <c r="AA32" s="44">
        <f>AA31+AB31</f>
        <v>460239</v>
      </c>
      <c r="AB32" s="45"/>
      <c r="AC32" s="19">
        <f>Q32+S32+U32+W32+Y32</f>
        <v>460239</v>
      </c>
      <c r="AE32" s="5" t="s">
        <v>0</v>
      </c>
      <c r="AF32" s="24">
        <f>IFERROR(B32/Q32,"N.A.")</f>
        <v>5351.8121570482499</v>
      </c>
      <c r="AG32" s="25"/>
      <c r="AH32" s="24">
        <f>IFERROR(D32/S32,"N.A.")</f>
        <v>5343.3704678954873</v>
      </c>
      <c r="AI32" s="25"/>
      <c r="AJ32" s="24">
        <f>IFERROR(F32/U32,"N.A.")</f>
        <v>6301.4329038478381</v>
      </c>
      <c r="AK32" s="25"/>
      <c r="AL32" s="24">
        <f>IFERROR(H32/W32,"N.A.")</f>
        <v>2869.584473765748</v>
      </c>
      <c r="AM32" s="25"/>
      <c r="AN32" s="24">
        <f>IFERROR(J32/Y32,"N.A.")</f>
        <v>0</v>
      </c>
      <c r="AO32" s="25"/>
      <c r="AP32" s="24">
        <f>IFERROR(L32/AA32,"N.A.")</f>
        <v>4826.6087532781885</v>
      </c>
      <c r="AQ32" s="25"/>
      <c r="AR32" s="16">
        <f>IFERROR(N32/AC32, "N.A.")</f>
        <v>4826.6087532781885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6" t="s">
        <v>1</v>
      </c>
      <c r="B35" s="29" t="s">
        <v>2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26" t="s">
        <v>0</v>
      </c>
      <c r="P35" s="26" t="s">
        <v>1</v>
      </c>
      <c r="Q35" s="29" t="s">
        <v>2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26" t="s">
        <v>0</v>
      </c>
      <c r="AE35" s="26" t="s">
        <v>1</v>
      </c>
      <c r="AF35" s="29" t="s">
        <v>2</v>
      </c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26" t="s">
        <v>0</v>
      </c>
    </row>
    <row r="36" spans="1:44" ht="15" customHeight="1" x14ac:dyDescent="0.25">
      <c r="A36" s="27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8"/>
      <c r="N36" s="27"/>
      <c r="P36" s="27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8"/>
      <c r="AC36" s="27"/>
      <c r="AE36" s="27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8"/>
      <c r="AR36" s="27"/>
    </row>
    <row r="37" spans="1:44" ht="15" customHeight="1" thickBot="1" x14ac:dyDescent="0.3">
      <c r="A37" s="27"/>
      <c r="B37" s="40" t="s">
        <v>8</v>
      </c>
      <c r="C37" s="41"/>
      <c r="D37" s="42" t="s">
        <v>9</v>
      </c>
      <c r="E37" s="43"/>
      <c r="F37" s="36"/>
      <c r="G37" s="37"/>
      <c r="H37" s="36"/>
      <c r="I37" s="37"/>
      <c r="J37" s="36"/>
      <c r="K37" s="37"/>
      <c r="L37" s="36"/>
      <c r="M37" s="39"/>
      <c r="N37" s="27"/>
      <c r="P37" s="27"/>
      <c r="Q37" s="40" t="s">
        <v>8</v>
      </c>
      <c r="R37" s="41"/>
      <c r="S37" s="42" t="s">
        <v>9</v>
      </c>
      <c r="T37" s="43"/>
      <c r="U37" s="36"/>
      <c r="V37" s="37"/>
      <c r="W37" s="36"/>
      <c r="X37" s="37"/>
      <c r="Y37" s="36"/>
      <c r="Z37" s="37"/>
      <c r="AA37" s="36"/>
      <c r="AB37" s="39"/>
      <c r="AC37" s="27"/>
      <c r="AE37" s="27"/>
      <c r="AF37" s="40" t="s">
        <v>8</v>
      </c>
      <c r="AG37" s="41"/>
      <c r="AH37" s="42" t="s">
        <v>9</v>
      </c>
      <c r="AI37" s="43"/>
      <c r="AJ37" s="36"/>
      <c r="AK37" s="37"/>
      <c r="AL37" s="36"/>
      <c r="AM37" s="37"/>
      <c r="AN37" s="36"/>
      <c r="AO37" s="37"/>
      <c r="AP37" s="36"/>
      <c r="AQ37" s="39"/>
      <c r="AR37" s="27"/>
    </row>
    <row r="38" spans="1:44" ht="15" customHeight="1" thickBot="1" x14ac:dyDescent="0.3">
      <c r="A38" s="28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8"/>
      <c r="P38" s="28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8"/>
      <c r="AE38" s="28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8"/>
    </row>
    <row r="39" spans="1:44" ht="15" customHeight="1" thickBot="1" x14ac:dyDescent="0.3">
      <c r="A39" s="3" t="s">
        <v>12</v>
      </c>
      <c r="B39" s="2">
        <v>18530577.999999996</v>
      </c>
      <c r="C39" s="2"/>
      <c r="D39" s="2">
        <v>956320</v>
      </c>
      <c r="E39" s="2"/>
      <c r="F39" s="2">
        <v>4942469.9999999991</v>
      </c>
      <c r="G39" s="2"/>
      <c r="H39" s="2">
        <v>85091922</v>
      </c>
      <c r="I39" s="2"/>
      <c r="J39" s="2">
        <v>0</v>
      </c>
      <c r="K39" s="2"/>
      <c r="L39" s="1">
        <f>B39+D39+F39+H39+J39</f>
        <v>109521290</v>
      </c>
      <c r="M39" s="13">
        <f>C39+E39+G39+I39+K39</f>
        <v>0</v>
      </c>
      <c r="N39" s="14">
        <f>L39+M39</f>
        <v>109521290</v>
      </c>
      <c r="P39" s="3" t="s">
        <v>12</v>
      </c>
      <c r="Q39" s="2">
        <v>6461</v>
      </c>
      <c r="R39" s="2">
        <v>0</v>
      </c>
      <c r="S39" s="2">
        <v>628</v>
      </c>
      <c r="T39" s="2">
        <v>0</v>
      </c>
      <c r="U39" s="2">
        <v>1869</v>
      </c>
      <c r="V39" s="2">
        <v>0</v>
      </c>
      <c r="W39" s="2">
        <v>39579</v>
      </c>
      <c r="X39" s="2">
        <v>0</v>
      </c>
      <c r="Y39" s="2">
        <v>7449</v>
      </c>
      <c r="Z39" s="2">
        <v>0</v>
      </c>
      <c r="AA39" s="1">
        <f>Q39+S39+U39+W39+Y39</f>
        <v>55986</v>
      </c>
      <c r="AB39" s="13">
        <f>R39+T39+V39+X39+Z39</f>
        <v>0</v>
      </c>
      <c r="AC39" s="14">
        <f>AA39+AB39</f>
        <v>55986</v>
      </c>
      <c r="AE39" s="3" t="s">
        <v>12</v>
      </c>
      <c r="AF39" s="2">
        <f>IFERROR(B39/Q39, "N.A.")</f>
        <v>2868.0665531651443</v>
      </c>
      <c r="AG39" s="2" t="str">
        <f t="shared" ref="AG39:AR43" si="30">IFERROR(C39/R39, "N.A.")</f>
        <v>N.A.</v>
      </c>
      <c r="AH39" s="2">
        <f t="shared" si="30"/>
        <v>1522.8025477707006</v>
      </c>
      <c r="AI39" s="2" t="str">
        <f t="shared" si="30"/>
        <v>N.A.</v>
      </c>
      <c r="AJ39" s="2">
        <f t="shared" si="30"/>
        <v>2644.4462279293734</v>
      </c>
      <c r="AK39" s="2" t="str">
        <f t="shared" si="30"/>
        <v>N.A.</v>
      </c>
      <c r="AL39" s="2">
        <f t="shared" si="30"/>
        <v>2149.9260213749717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1956.2263780230771</v>
      </c>
      <c r="AQ39" s="13" t="str">
        <f t="shared" si="30"/>
        <v>N.A.</v>
      </c>
      <c r="AR39" s="14">
        <f t="shared" si="30"/>
        <v>1956.2263780230771</v>
      </c>
    </row>
    <row r="40" spans="1:44" ht="15" customHeight="1" thickBot="1" x14ac:dyDescent="0.3">
      <c r="A40" s="3" t="s">
        <v>13</v>
      </c>
      <c r="B40" s="2">
        <v>73190195.00000003</v>
      </c>
      <c r="C40" s="2">
        <v>4114789.9999999995</v>
      </c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73190195.00000003</v>
      </c>
      <c r="M40" s="13">
        <f t="shared" si="31"/>
        <v>4114789.9999999995</v>
      </c>
      <c r="N40" s="14">
        <f t="shared" ref="N40:N42" si="32">L40+M40</f>
        <v>77304985.00000003</v>
      </c>
      <c r="P40" s="3" t="s">
        <v>13</v>
      </c>
      <c r="Q40" s="2">
        <v>25040</v>
      </c>
      <c r="R40" s="2">
        <v>1177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25040</v>
      </c>
      <c r="AB40" s="13">
        <f t="shared" si="33"/>
        <v>1177</v>
      </c>
      <c r="AC40" s="14">
        <f t="shared" ref="AC40:AC42" si="34">AA40+AB40</f>
        <v>26217</v>
      </c>
      <c r="AE40" s="3" t="s">
        <v>13</v>
      </c>
      <c r="AF40" s="2">
        <f t="shared" ref="AF40:AF43" si="35">IFERROR(B40/Q40, "N.A.")</f>
        <v>2922.9311102236434</v>
      </c>
      <c r="AG40" s="2">
        <f t="shared" si="30"/>
        <v>3495.9983007646556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2922.9311102236434</v>
      </c>
      <c r="AQ40" s="13">
        <f t="shared" si="30"/>
        <v>3495.9983007646556</v>
      </c>
      <c r="AR40" s="14">
        <f t="shared" si="30"/>
        <v>2948.6586947400551</v>
      </c>
    </row>
    <row r="41" spans="1:44" ht="15" customHeight="1" thickBot="1" x14ac:dyDescent="0.3">
      <c r="A41" s="3" t="s">
        <v>14</v>
      </c>
      <c r="B41" s="2">
        <v>118136012.00000004</v>
      </c>
      <c r="C41" s="2">
        <v>639690302.00000024</v>
      </c>
      <c r="D41" s="2">
        <v>29643558</v>
      </c>
      <c r="E41" s="2">
        <v>1560000</v>
      </c>
      <c r="F41" s="2"/>
      <c r="G41" s="2">
        <v>15920360</v>
      </c>
      <c r="H41" s="2"/>
      <c r="I41" s="2">
        <v>20898164.000000004</v>
      </c>
      <c r="J41" s="2">
        <v>0</v>
      </c>
      <c r="K41" s="2"/>
      <c r="L41" s="1">
        <f t="shared" si="31"/>
        <v>147779570.00000006</v>
      </c>
      <c r="M41" s="13">
        <f t="shared" si="31"/>
        <v>678068826.00000024</v>
      </c>
      <c r="N41" s="14">
        <f t="shared" si="32"/>
        <v>825848396.00000024</v>
      </c>
      <c r="P41" s="3" t="s">
        <v>14</v>
      </c>
      <c r="Q41" s="2">
        <v>34372</v>
      </c>
      <c r="R41" s="2">
        <v>129469</v>
      </c>
      <c r="S41" s="2">
        <v>4086</v>
      </c>
      <c r="T41" s="2">
        <v>849</v>
      </c>
      <c r="U41" s="2">
        <v>0</v>
      </c>
      <c r="V41" s="2">
        <v>3994</v>
      </c>
      <c r="W41" s="2">
        <v>0</v>
      </c>
      <c r="X41" s="2">
        <v>6748</v>
      </c>
      <c r="Y41" s="2">
        <v>6897</v>
      </c>
      <c r="Z41" s="2">
        <v>0</v>
      </c>
      <c r="AA41" s="1">
        <f t="shared" si="33"/>
        <v>45355</v>
      </c>
      <c r="AB41" s="13">
        <f t="shared" si="33"/>
        <v>141060</v>
      </c>
      <c r="AC41" s="14">
        <f t="shared" si="34"/>
        <v>186415</v>
      </c>
      <c r="AE41" s="3" t="s">
        <v>14</v>
      </c>
      <c r="AF41" s="2">
        <f t="shared" si="35"/>
        <v>3436.9839404166196</v>
      </c>
      <c r="AG41" s="2">
        <f t="shared" si="30"/>
        <v>4940.8762097490535</v>
      </c>
      <c r="AH41" s="2">
        <f t="shared" si="30"/>
        <v>7254.9089574155651</v>
      </c>
      <c r="AI41" s="2">
        <f t="shared" si="30"/>
        <v>1837.4558303886927</v>
      </c>
      <c r="AJ41" s="2" t="str">
        <f t="shared" si="30"/>
        <v>N.A.</v>
      </c>
      <c r="AK41" s="2">
        <f t="shared" si="30"/>
        <v>3986.0691036554831</v>
      </c>
      <c r="AL41" s="2" t="str">
        <f t="shared" si="30"/>
        <v>N.A.</v>
      </c>
      <c r="AM41" s="2">
        <f t="shared" si="30"/>
        <v>3096.9419087136935</v>
      </c>
      <c r="AN41" s="2">
        <f t="shared" si="30"/>
        <v>0</v>
      </c>
      <c r="AO41" s="2" t="str">
        <f t="shared" si="30"/>
        <v>N.A.</v>
      </c>
      <c r="AP41" s="15">
        <f t="shared" si="30"/>
        <v>3258.2861867489814</v>
      </c>
      <c r="AQ41" s="13">
        <f t="shared" si="30"/>
        <v>4806.9532539344973</v>
      </c>
      <c r="AR41" s="14">
        <f t="shared" si="30"/>
        <v>4430.160641579273</v>
      </c>
    </row>
    <row r="42" spans="1:44" ht="15" customHeight="1" thickBot="1" x14ac:dyDescent="0.3">
      <c r="A42" s="3" t="s">
        <v>15</v>
      </c>
      <c r="B42" s="2">
        <v>0</v>
      </c>
      <c r="C42" s="2"/>
      <c r="D42" s="2"/>
      <c r="E42" s="2"/>
      <c r="F42" s="2"/>
      <c r="G42" s="2">
        <v>285000</v>
      </c>
      <c r="H42" s="2">
        <v>0</v>
      </c>
      <c r="I42" s="2"/>
      <c r="J42" s="2">
        <v>0</v>
      </c>
      <c r="K42" s="2"/>
      <c r="L42" s="1">
        <f t="shared" si="31"/>
        <v>0</v>
      </c>
      <c r="M42" s="13">
        <f t="shared" si="31"/>
        <v>285000</v>
      </c>
      <c r="N42" s="14">
        <f t="shared" si="32"/>
        <v>285000</v>
      </c>
      <c r="P42" s="3" t="s">
        <v>15</v>
      </c>
      <c r="Q42" s="2">
        <v>158</v>
      </c>
      <c r="R42" s="2">
        <v>0</v>
      </c>
      <c r="S42" s="2">
        <v>0</v>
      </c>
      <c r="T42" s="2">
        <v>0</v>
      </c>
      <c r="U42" s="2">
        <v>0</v>
      </c>
      <c r="V42" s="2">
        <v>298</v>
      </c>
      <c r="W42" s="2">
        <v>674</v>
      </c>
      <c r="X42" s="2">
        <v>0</v>
      </c>
      <c r="Y42" s="2">
        <v>817</v>
      </c>
      <c r="Z42" s="2">
        <v>0</v>
      </c>
      <c r="AA42" s="1">
        <f t="shared" si="33"/>
        <v>1649</v>
      </c>
      <c r="AB42" s="13">
        <f t="shared" si="33"/>
        <v>298</v>
      </c>
      <c r="AC42" s="14">
        <f t="shared" si="34"/>
        <v>1947</v>
      </c>
      <c r="AE42" s="3" t="s">
        <v>15</v>
      </c>
      <c r="AF42" s="2">
        <f t="shared" si="35"/>
        <v>0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>
        <f t="shared" si="30"/>
        <v>956.37583892617454</v>
      </c>
      <c r="AL42" s="2">
        <f t="shared" si="30"/>
        <v>0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0</v>
      </c>
      <c r="AQ42" s="13">
        <f t="shared" si="30"/>
        <v>956.37583892617454</v>
      </c>
      <c r="AR42" s="14">
        <f t="shared" si="30"/>
        <v>146.37904468412944</v>
      </c>
    </row>
    <row r="43" spans="1:44" ht="15" customHeight="1" thickBot="1" x14ac:dyDescent="0.3">
      <c r="A43" s="4" t="s">
        <v>16</v>
      </c>
      <c r="B43" s="2">
        <v>209856785</v>
      </c>
      <c r="C43" s="2">
        <v>643805091.99999917</v>
      </c>
      <c r="D43" s="2">
        <v>30599877.999999996</v>
      </c>
      <c r="E43" s="2">
        <v>1560000</v>
      </c>
      <c r="F43" s="2">
        <v>4942469.9999999991</v>
      </c>
      <c r="G43" s="2">
        <v>16205359.999999996</v>
      </c>
      <c r="H43" s="2">
        <v>85091922.000000045</v>
      </c>
      <c r="I43" s="2">
        <v>20898164.000000004</v>
      </c>
      <c r="J43" s="2">
        <v>0</v>
      </c>
      <c r="K43" s="2"/>
      <c r="L43" s="1">
        <f t="shared" ref="L43" si="36">B43+D43+F43+H43+J43</f>
        <v>330491055.00000006</v>
      </c>
      <c r="M43" s="13">
        <f t="shared" ref="M43" si="37">C43+E43+G43+I43+K43</f>
        <v>682468615.99999917</v>
      </c>
      <c r="N43" s="17">
        <f t="shared" ref="N43" si="38">L43+M43</f>
        <v>1012959670.9999993</v>
      </c>
      <c r="P43" s="4" t="s">
        <v>16</v>
      </c>
      <c r="Q43" s="2">
        <v>66031</v>
      </c>
      <c r="R43" s="2">
        <v>130646</v>
      </c>
      <c r="S43" s="2">
        <v>4714</v>
      </c>
      <c r="T43" s="2">
        <v>849</v>
      </c>
      <c r="U43" s="2">
        <v>1869</v>
      </c>
      <c r="V43" s="2">
        <v>4292</v>
      </c>
      <c r="W43" s="2">
        <v>40253</v>
      </c>
      <c r="X43" s="2">
        <v>6748</v>
      </c>
      <c r="Y43" s="2">
        <v>15163</v>
      </c>
      <c r="Z43" s="2">
        <v>0</v>
      </c>
      <c r="AA43" s="1">
        <f t="shared" ref="AA43" si="39">Q43+S43+U43+W43+Y43</f>
        <v>128030</v>
      </c>
      <c r="AB43" s="13">
        <f t="shared" ref="AB43" si="40">R43+T43+V43+X43+Z43</f>
        <v>142535</v>
      </c>
      <c r="AC43" s="17">
        <f t="shared" ref="AC43" si="41">AA43+AB43</f>
        <v>270565</v>
      </c>
      <c r="AE43" s="4" t="s">
        <v>16</v>
      </c>
      <c r="AF43" s="2">
        <f t="shared" si="35"/>
        <v>3178.1554875740185</v>
      </c>
      <c r="AG43" s="2">
        <f t="shared" si="30"/>
        <v>4927.8591920150575</v>
      </c>
      <c r="AH43" s="2">
        <f t="shared" si="30"/>
        <v>6491.2766228256251</v>
      </c>
      <c r="AI43" s="2">
        <f t="shared" si="30"/>
        <v>1837.4558303886927</v>
      </c>
      <c r="AJ43" s="2">
        <f t="shared" si="30"/>
        <v>2644.4462279293734</v>
      </c>
      <c r="AK43" s="2">
        <f t="shared" si="30"/>
        <v>3775.7129543336432</v>
      </c>
      <c r="AL43" s="2">
        <f t="shared" si="30"/>
        <v>2113.9274588229459</v>
      </c>
      <c r="AM43" s="2">
        <f t="shared" si="30"/>
        <v>3096.9419087136935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2581.3563617902059</v>
      </c>
      <c r="AQ43" s="13">
        <f t="shared" ref="AQ43" si="43">IFERROR(M43/AB43, "N.A.")</f>
        <v>4788.0774265969703</v>
      </c>
      <c r="AR43" s="14">
        <f t="shared" ref="AR43" si="44">IFERROR(N43/AC43, "N.A.")</f>
        <v>3743.8680945428982</v>
      </c>
    </row>
    <row r="44" spans="1:44" ht="15" customHeight="1" thickBot="1" x14ac:dyDescent="0.3">
      <c r="A44" s="5" t="s">
        <v>0</v>
      </c>
      <c r="B44" s="44">
        <f>B43+C43</f>
        <v>853661876.99999917</v>
      </c>
      <c r="C44" s="45"/>
      <c r="D44" s="44">
        <f>D43+E43</f>
        <v>32159877.999999996</v>
      </c>
      <c r="E44" s="45"/>
      <c r="F44" s="44">
        <f>F43+G43</f>
        <v>21147829.999999996</v>
      </c>
      <c r="G44" s="45"/>
      <c r="H44" s="44">
        <f>H43+I43</f>
        <v>105990086.00000004</v>
      </c>
      <c r="I44" s="45"/>
      <c r="J44" s="44">
        <f>J43+K43</f>
        <v>0</v>
      </c>
      <c r="K44" s="45"/>
      <c r="L44" s="44">
        <f>L43+M43</f>
        <v>1012959670.9999993</v>
      </c>
      <c r="M44" s="46"/>
      <c r="N44" s="18">
        <f>B44+D44+F44+H44+J44</f>
        <v>1012959670.9999992</v>
      </c>
      <c r="P44" s="5" t="s">
        <v>0</v>
      </c>
      <c r="Q44" s="44">
        <f>Q43+R43</f>
        <v>196677</v>
      </c>
      <c r="R44" s="45"/>
      <c r="S44" s="44">
        <f>S43+T43</f>
        <v>5563</v>
      </c>
      <c r="T44" s="45"/>
      <c r="U44" s="44">
        <f>U43+V43</f>
        <v>6161</v>
      </c>
      <c r="V44" s="45"/>
      <c r="W44" s="44">
        <f>W43+X43</f>
        <v>47001</v>
      </c>
      <c r="X44" s="45"/>
      <c r="Y44" s="44">
        <f>Y43+Z43</f>
        <v>15163</v>
      </c>
      <c r="Z44" s="45"/>
      <c r="AA44" s="44">
        <f>AA43+AB43</f>
        <v>270565</v>
      </c>
      <c r="AB44" s="46"/>
      <c r="AC44" s="18">
        <f>Q44+S44+U44+W44+Y44</f>
        <v>270565</v>
      </c>
      <c r="AE44" s="5" t="s">
        <v>0</v>
      </c>
      <c r="AF44" s="24">
        <f>IFERROR(B44/Q44,"N.A.")</f>
        <v>4340.4255556063963</v>
      </c>
      <c r="AG44" s="25"/>
      <c r="AH44" s="24">
        <f>IFERROR(D44/S44,"N.A.")</f>
        <v>5781.031457846485</v>
      </c>
      <c r="AI44" s="25"/>
      <c r="AJ44" s="24">
        <f>IFERROR(F44/U44,"N.A.")</f>
        <v>3432.5320564843364</v>
      </c>
      <c r="AK44" s="25"/>
      <c r="AL44" s="24">
        <f>IFERROR(H44/W44,"N.A.")</f>
        <v>2255.0602327610059</v>
      </c>
      <c r="AM44" s="25"/>
      <c r="AN44" s="24">
        <f>IFERROR(J44/Y44,"N.A.")</f>
        <v>0</v>
      </c>
      <c r="AO44" s="25"/>
      <c r="AP44" s="24">
        <f>IFERROR(L44/AA44,"N.A.")</f>
        <v>3743.8680945428982</v>
      </c>
      <c r="AQ44" s="25"/>
      <c r="AR44" s="16">
        <f>IFERROR(N44/AC44, "N.A.")</f>
        <v>3743.8680945428978</v>
      </c>
    </row>
  </sheetData>
  <mergeCells count="144">
    <mergeCell ref="AP20:AQ20"/>
    <mergeCell ref="AP32:AQ32"/>
    <mergeCell ref="AP44:AQ44"/>
    <mergeCell ref="A11:A14"/>
    <mergeCell ref="B11:M11"/>
    <mergeCell ref="N11:N14"/>
    <mergeCell ref="A23:A26"/>
    <mergeCell ref="B23:M23"/>
    <mergeCell ref="N23:N26"/>
    <mergeCell ref="H24:I25"/>
    <mergeCell ref="J24:K25"/>
    <mergeCell ref="L24:M25"/>
    <mergeCell ref="B13:C13"/>
    <mergeCell ref="D13:E13"/>
    <mergeCell ref="B20:C20"/>
    <mergeCell ref="D20:E20"/>
    <mergeCell ref="F20:G20"/>
    <mergeCell ref="H20:I20"/>
    <mergeCell ref="J20:K20"/>
    <mergeCell ref="B24:E24"/>
    <mergeCell ref="F24:G25"/>
    <mergeCell ref="L20:M20"/>
    <mergeCell ref="N35:N38"/>
    <mergeCell ref="B12:E12"/>
    <mergeCell ref="F12:G13"/>
    <mergeCell ref="H12:I13"/>
    <mergeCell ref="J12:K13"/>
    <mergeCell ref="L12:M13"/>
    <mergeCell ref="P23:P26"/>
    <mergeCell ref="B36:E36"/>
    <mergeCell ref="F36:G37"/>
    <mergeCell ref="H36:I37"/>
    <mergeCell ref="J36:K37"/>
    <mergeCell ref="L36:M37"/>
    <mergeCell ref="B37:C37"/>
    <mergeCell ref="B25:C25"/>
    <mergeCell ref="D25:E25"/>
    <mergeCell ref="P11:P14"/>
    <mergeCell ref="P35:P38"/>
    <mergeCell ref="L32:M32"/>
    <mergeCell ref="A35:A38"/>
    <mergeCell ref="B35:M35"/>
    <mergeCell ref="J32:K32"/>
    <mergeCell ref="B44:C44"/>
    <mergeCell ref="D44:E44"/>
    <mergeCell ref="F44:G44"/>
    <mergeCell ref="H44:I44"/>
    <mergeCell ref="J44:K44"/>
    <mergeCell ref="D37:E37"/>
    <mergeCell ref="B32:C32"/>
    <mergeCell ref="D32:E32"/>
    <mergeCell ref="F32:G32"/>
    <mergeCell ref="H32:I32"/>
    <mergeCell ref="L44:M44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Q11:AB11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Q23:AB23"/>
    <mergeCell ref="AC23:AC26"/>
    <mergeCell ref="AE23:AE26"/>
    <mergeCell ref="AF23:AQ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Q35:AB35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  <c r="Q2" s="9"/>
      <c r="R2" s="9"/>
      <c r="S2" s="9"/>
      <c r="T2" s="9"/>
      <c r="U2" s="9"/>
      <c r="V2" s="9"/>
      <c r="W2" s="9"/>
      <c r="X2" s="9"/>
      <c r="Y2" s="9"/>
      <c r="Z2" s="9"/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2014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6" t="s">
        <v>1</v>
      </c>
      <c r="B11" s="29" t="s">
        <v>2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26" t="s">
        <v>0</v>
      </c>
      <c r="P11" s="26" t="s">
        <v>1</v>
      </c>
      <c r="Q11" s="29" t="s">
        <v>2</v>
      </c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26" t="s">
        <v>0</v>
      </c>
      <c r="AE11" s="26" t="s">
        <v>1</v>
      </c>
      <c r="AF11" s="29" t="s">
        <v>2</v>
      </c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26" t="s">
        <v>0</v>
      </c>
    </row>
    <row r="12" spans="1:44" ht="15" customHeight="1" x14ac:dyDescent="0.25">
      <c r="A12" s="27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8"/>
      <c r="N12" s="27"/>
      <c r="P12" s="27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8"/>
      <c r="AC12" s="27"/>
      <c r="AE12" s="27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8"/>
      <c r="AR12" s="27"/>
    </row>
    <row r="13" spans="1:44" ht="15" customHeight="1" thickBot="1" x14ac:dyDescent="0.3">
      <c r="A13" s="27"/>
      <c r="B13" s="40" t="s">
        <v>8</v>
      </c>
      <c r="C13" s="41"/>
      <c r="D13" s="42" t="s">
        <v>9</v>
      </c>
      <c r="E13" s="43"/>
      <c r="F13" s="36"/>
      <c r="G13" s="37"/>
      <c r="H13" s="36"/>
      <c r="I13" s="37"/>
      <c r="J13" s="36"/>
      <c r="K13" s="37"/>
      <c r="L13" s="36"/>
      <c r="M13" s="39"/>
      <c r="N13" s="27"/>
      <c r="P13" s="27"/>
      <c r="Q13" s="40" t="s">
        <v>8</v>
      </c>
      <c r="R13" s="41"/>
      <c r="S13" s="42" t="s">
        <v>9</v>
      </c>
      <c r="T13" s="43"/>
      <c r="U13" s="36"/>
      <c r="V13" s="37"/>
      <c r="W13" s="36"/>
      <c r="X13" s="37"/>
      <c r="Y13" s="36"/>
      <c r="Z13" s="37"/>
      <c r="AA13" s="36"/>
      <c r="AB13" s="39"/>
      <c r="AC13" s="27"/>
      <c r="AE13" s="27"/>
      <c r="AF13" s="40" t="s">
        <v>8</v>
      </c>
      <c r="AG13" s="41"/>
      <c r="AH13" s="42" t="s">
        <v>9</v>
      </c>
      <c r="AI13" s="43"/>
      <c r="AJ13" s="36"/>
      <c r="AK13" s="37"/>
      <c r="AL13" s="36"/>
      <c r="AM13" s="37"/>
      <c r="AN13" s="36"/>
      <c r="AO13" s="37"/>
      <c r="AP13" s="36"/>
      <c r="AQ13" s="39"/>
      <c r="AR13" s="27"/>
    </row>
    <row r="14" spans="1:44" ht="15" customHeight="1" thickBot="1" x14ac:dyDescent="0.3">
      <c r="A14" s="28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8"/>
      <c r="P14" s="28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8"/>
      <c r="AE14" s="28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8"/>
    </row>
    <row r="15" spans="1:44" ht="15" customHeight="1" thickBot="1" x14ac:dyDescent="0.3">
      <c r="A15" s="3" t="s">
        <v>12</v>
      </c>
      <c r="B15" s="2">
        <v>11996796</v>
      </c>
      <c r="C15" s="2"/>
      <c r="D15" s="2">
        <v>517032</v>
      </c>
      <c r="E15" s="2"/>
      <c r="F15" s="2">
        <v>359050</v>
      </c>
      <c r="G15" s="2"/>
      <c r="H15" s="2">
        <v>12322152.999999998</v>
      </c>
      <c r="I15" s="2"/>
      <c r="J15" s="2">
        <v>0</v>
      </c>
      <c r="K15" s="2"/>
      <c r="L15" s="1">
        <f>B15+D15+F15+H15+J15</f>
        <v>25195031</v>
      </c>
      <c r="M15" s="13">
        <f>C15+E15+G15+I15+K15</f>
        <v>0</v>
      </c>
      <c r="N15" s="14">
        <f>L15+M15</f>
        <v>25195031</v>
      </c>
      <c r="P15" s="3" t="s">
        <v>12</v>
      </c>
      <c r="Q15" s="2">
        <v>3208</v>
      </c>
      <c r="R15" s="2">
        <v>0</v>
      </c>
      <c r="S15" s="2">
        <v>167</v>
      </c>
      <c r="T15" s="2">
        <v>0</v>
      </c>
      <c r="U15" s="2">
        <v>167</v>
      </c>
      <c r="V15" s="2">
        <v>0</v>
      </c>
      <c r="W15" s="2">
        <v>5449</v>
      </c>
      <c r="X15" s="2">
        <v>0</v>
      </c>
      <c r="Y15" s="2">
        <v>1659</v>
      </c>
      <c r="Z15" s="2">
        <v>0</v>
      </c>
      <c r="AA15" s="1">
        <f>Q15+S15+U15+W15+Y15</f>
        <v>10650</v>
      </c>
      <c r="AB15" s="13">
        <f>R15+T15+V15+X15+Z15</f>
        <v>0</v>
      </c>
      <c r="AC15" s="14">
        <f>AA15+AB15</f>
        <v>10650</v>
      </c>
      <c r="AE15" s="3" t="s">
        <v>12</v>
      </c>
      <c r="AF15" s="2">
        <f>IFERROR(B15/Q15, "N.A.")</f>
        <v>3739.649625935162</v>
      </c>
      <c r="AG15" s="2" t="str">
        <f t="shared" ref="AG15:AR19" si="0">IFERROR(C15/R15, "N.A.")</f>
        <v>N.A.</v>
      </c>
      <c r="AH15" s="2">
        <f t="shared" si="0"/>
        <v>3096</v>
      </c>
      <c r="AI15" s="2" t="str">
        <f t="shared" si="0"/>
        <v>N.A.</v>
      </c>
      <c r="AJ15" s="2">
        <f t="shared" si="0"/>
        <v>2150</v>
      </c>
      <c r="AK15" s="2" t="str">
        <f t="shared" si="0"/>
        <v>N.A.</v>
      </c>
      <c r="AL15" s="2">
        <f t="shared" si="0"/>
        <v>2261.3604331069919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2365.7306103286387</v>
      </c>
      <c r="AQ15" s="13" t="str">
        <f t="shared" si="0"/>
        <v>N.A.</v>
      </c>
      <c r="AR15" s="14">
        <f t="shared" si="0"/>
        <v>2365.7306103286387</v>
      </c>
    </row>
    <row r="16" spans="1:44" ht="15" customHeight="1" thickBot="1" x14ac:dyDescent="0.3">
      <c r="A16" s="3" t="s">
        <v>13</v>
      </c>
      <c r="B16" s="2">
        <v>4582599.9999999991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4582599.9999999991</v>
      </c>
      <c r="M16" s="13">
        <f t="shared" si="1"/>
        <v>0</v>
      </c>
      <c r="N16" s="14">
        <f t="shared" ref="N16:N18" si="2">L16+M16</f>
        <v>4582599.9999999991</v>
      </c>
      <c r="P16" s="3" t="s">
        <v>13</v>
      </c>
      <c r="Q16" s="2">
        <v>1166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1166</v>
      </c>
      <c r="AB16" s="13">
        <f t="shared" si="3"/>
        <v>0</v>
      </c>
      <c r="AC16" s="14">
        <f t="shared" ref="AC16:AC18" si="4">AA16+AB16</f>
        <v>1166</v>
      </c>
      <c r="AE16" s="3" t="s">
        <v>13</v>
      </c>
      <c r="AF16" s="2">
        <f t="shared" ref="AF16:AF19" si="5">IFERROR(B16/Q16, "N.A.")</f>
        <v>3930.1886792452824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3930.1886792452824</v>
      </c>
      <c r="AQ16" s="13" t="str">
        <f t="shared" si="0"/>
        <v>N.A.</v>
      </c>
      <c r="AR16" s="14">
        <f t="shared" si="0"/>
        <v>3930.1886792452824</v>
      </c>
    </row>
    <row r="17" spans="1:44" ht="15" customHeight="1" thickBot="1" x14ac:dyDescent="0.3">
      <c r="A17" s="3" t="s">
        <v>14</v>
      </c>
      <c r="B17" s="2">
        <v>10908151.999999998</v>
      </c>
      <c r="C17" s="2">
        <v>61623620</v>
      </c>
      <c r="D17" s="2">
        <v>1069410</v>
      </c>
      <c r="E17" s="2"/>
      <c r="F17" s="2"/>
      <c r="G17" s="2">
        <v>5446700</v>
      </c>
      <c r="H17" s="2"/>
      <c r="I17" s="2">
        <v>339700</v>
      </c>
      <c r="J17" s="2">
        <v>0</v>
      </c>
      <c r="K17" s="2"/>
      <c r="L17" s="1">
        <f t="shared" si="1"/>
        <v>11977561.999999998</v>
      </c>
      <c r="M17" s="13">
        <f t="shared" si="1"/>
        <v>67410020</v>
      </c>
      <c r="N17" s="14">
        <f t="shared" si="2"/>
        <v>79387582</v>
      </c>
      <c r="P17" s="3" t="s">
        <v>14</v>
      </c>
      <c r="Q17" s="2">
        <v>3934</v>
      </c>
      <c r="R17" s="2">
        <v>9706</v>
      </c>
      <c r="S17" s="2">
        <v>332</v>
      </c>
      <c r="T17" s="2">
        <v>0</v>
      </c>
      <c r="U17" s="2">
        <v>0</v>
      </c>
      <c r="V17" s="2">
        <v>964</v>
      </c>
      <c r="W17" s="2">
        <v>0</v>
      </c>
      <c r="X17" s="2">
        <v>158</v>
      </c>
      <c r="Y17" s="2">
        <v>377</v>
      </c>
      <c r="Z17" s="2">
        <v>0</v>
      </c>
      <c r="AA17" s="1">
        <f t="shared" si="3"/>
        <v>4643</v>
      </c>
      <c r="AB17" s="13">
        <f t="shared" si="3"/>
        <v>10828</v>
      </c>
      <c r="AC17" s="14">
        <f t="shared" si="4"/>
        <v>15471</v>
      </c>
      <c r="AE17" s="3" t="s">
        <v>14</v>
      </c>
      <c r="AF17" s="2">
        <f t="shared" si="5"/>
        <v>2772.7890188103706</v>
      </c>
      <c r="AG17" s="2">
        <f t="shared" si="0"/>
        <v>6349.0232845662476</v>
      </c>
      <c r="AH17" s="2">
        <f t="shared" si="0"/>
        <v>3221.1144578313251</v>
      </c>
      <c r="AI17" s="2" t="str">
        <f t="shared" si="0"/>
        <v>N.A.</v>
      </c>
      <c r="AJ17" s="2" t="str">
        <f t="shared" si="0"/>
        <v>N.A.</v>
      </c>
      <c r="AK17" s="2">
        <f t="shared" si="0"/>
        <v>5650.1037344398337</v>
      </c>
      <c r="AL17" s="2" t="str">
        <f t="shared" si="0"/>
        <v>N.A.</v>
      </c>
      <c r="AM17" s="2">
        <f t="shared" si="0"/>
        <v>2150</v>
      </c>
      <c r="AN17" s="2">
        <f t="shared" si="0"/>
        <v>0</v>
      </c>
      <c r="AO17" s="2" t="str">
        <f t="shared" si="0"/>
        <v>N.A.</v>
      </c>
      <c r="AP17" s="15">
        <f t="shared" si="0"/>
        <v>2579.7032091320261</v>
      </c>
      <c r="AQ17" s="13">
        <f t="shared" si="0"/>
        <v>6225.5282600664941</v>
      </c>
      <c r="AR17" s="14">
        <f t="shared" si="0"/>
        <v>5131.3801305668667</v>
      </c>
    </row>
    <row r="18" spans="1:44" ht="15" customHeight="1" thickBot="1" x14ac:dyDescent="0.3">
      <c r="A18" s="3" t="s">
        <v>15</v>
      </c>
      <c r="B18" s="2">
        <v>4442234.9999999991</v>
      </c>
      <c r="C18" s="2">
        <v>2160749.9999999995</v>
      </c>
      <c r="D18" s="2">
        <v>194790</v>
      </c>
      <c r="E18" s="2"/>
      <c r="F18" s="2"/>
      <c r="G18" s="2">
        <v>0</v>
      </c>
      <c r="H18" s="2">
        <v>682235</v>
      </c>
      <c r="I18" s="2"/>
      <c r="J18" s="2">
        <v>0</v>
      </c>
      <c r="K18" s="2"/>
      <c r="L18" s="1">
        <f t="shared" si="1"/>
        <v>5319259.9999999991</v>
      </c>
      <c r="M18" s="13">
        <f t="shared" si="1"/>
        <v>2160749.9999999995</v>
      </c>
      <c r="N18" s="14">
        <f t="shared" si="2"/>
        <v>7480009.9999999981</v>
      </c>
      <c r="P18" s="3" t="s">
        <v>15</v>
      </c>
      <c r="Q18" s="2">
        <v>1966</v>
      </c>
      <c r="R18" s="2">
        <v>544</v>
      </c>
      <c r="S18" s="2">
        <v>151</v>
      </c>
      <c r="T18" s="2">
        <v>0</v>
      </c>
      <c r="U18" s="2">
        <v>0</v>
      </c>
      <c r="V18" s="2">
        <v>318</v>
      </c>
      <c r="W18" s="2">
        <v>10759</v>
      </c>
      <c r="X18" s="2">
        <v>0</v>
      </c>
      <c r="Y18" s="2">
        <v>2811</v>
      </c>
      <c r="Z18" s="2">
        <v>0</v>
      </c>
      <c r="AA18" s="1">
        <f t="shared" si="3"/>
        <v>15687</v>
      </c>
      <c r="AB18" s="13">
        <f t="shared" si="3"/>
        <v>862</v>
      </c>
      <c r="AC18" s="17">
        <f t="shared" si="4"/>
        <v>16549</v>
      </c>
      <c r="AE18" s="3" t="s">
        <v>15</v>
      </c>
      <c r="AF18" s="2">
        <f t="shared" si="5"/>
        <v>2259.5295015259403</v>
      </c>
      <c r="AG18" s="2">
        <f t="shared" si="0"/>
        <v>3971.9669117647049</v>
      </c>
      <c r="AH18" s="2">
        <f t="shared" si="0"/>
        <v>1290</v>
      </c>
      <c r="AI18" s="2" t="str">
        <f t="shared" si="0"/>
        <v>N.A.</v>
      </c>
      <c r="AJ18" s="2" t="str">
        <f t="shared" si="0"/>
        <v>N.A.</v>
      </c>
      <c r="AK18" s="2">
        <f t="shared" si="0"/>
        <v>0</v>
      </c>
      <c r="AL18" s="2">
        <f t="shared" si="0"/>
        <v>63.410632958453391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339.08714221967227</v>
      </c>
      <c r="AQ18" s="13">
        <f t="shared" si="0"/>
        <v>2506.6705336426908</v>
      </c>
      <c r="AR18" s="14">
        <f t="shared" si="0"/>
        <v>451.99166112756046</v>
      </c>
    </row>
    <row r="19" spans="1:44" ht="15" customHeight="1" thickBot="1" x14ac:dyDescent="0.3">
      <c r="A19" s="4" t="s">
        <v>16</v>
      </c>
      <c r="B19" s="2">
        <v>31929783.000000007</v>
      </c>
      <c r="C19" s="2">
        <v>63784370.000000007</v>
      </c>
      <c r="D19" s="2">
        <v>1781232</v>
      </c>
      <c r="E19" s="2"/>
      <c r="F19" s="2">
        <v>359050</v>
      </c>
      <c r="G19" s="2">
        <v>5446699.9999999991</v>
      </c>
      <c r="H19" s="2">
        <v>13004387.999999998</v>
      </c>
      <c r="I19" s="2">
        <v>339700</v>
      </c>
      <c r="J19" s="2">
        <v>0</v>
      </c>
      <c r="K19" s="2"/>
      <c r="L19" s="1">
        <f t="shared" ref="L19" si="6">B19+D19+F19+H19+J19</f>
        <v>47074453.000000007</v>
      </c>
      <c r="M19" s="13">
        <f t="shared" ref="M19" si="7">C19+E19+G19+I19+K19</f>
        <v>69570770</v>
      </c>
      <c r="N19" s="17">
        <f t="shared" ref="N19" si="8">L19+M19</f>
        <v>116645223</v>
      </c>
      <c r="P19" s="4" t="s">
        <v>16</v>
      </c>
      <c r="Q19" s="2">
        <v>10274</v>
      </c>
      <c r="R19" s="2">
        <v>10250</v>
      </c>
      <c r="S19" s="2">
        <v>650</v>
      </c>
      <c r="T19" s="2">
        <v>0</v>
      </c>
      <c r="U19" s="2">
        <v>167</v>
      </c>
      <c r="V19" s="2">
        <v>1282</v>
      </c>
      <c r="W19" s="2">
        <v>16208</v>
      </c>
      <c r="X19" s="2">
        <v>158</v>
      </c>
      <c r="Y19" s="2">
        <v>4847</v>
      </c>
      <c r="Z19" s="2">
        <v>0</v>
      </c>
      <c r="AA19" s="1">
        <f t="shared" ref="AA19" si="9">Q19+S19+U19+W19+Y19</f>
        <v>32146</v>
      </c>
      <c r="AB19" s="13">
        <f t="shared" ref="AB19" si="10">R19+T19+V19+X19+Z19</f>
        <v>11690</v>
      </c>
      <c r="AC19" s="14">
        <f t="shared" ref="AC19" si="11">AA19+AB19</f>
        <v>43836</v>
      </c>
      <c r="AE19" s="4" t="s">
        <v>16</v>
      </c>
      <c r="AF19" s="2">
        <f t="shared" si="5"/>
        <v>3107.8239244695355</v>
      </c>
      <c r="AG19" s="2">
        <f t="shared" si="0"/>
        <v>6222.8653658536596</v>
      </c>
      <c r="AH19" s="2">
        <f t="shared" si="0"/>
        <v>2740.3569230769231</v>
      </c>
      <c r="AI19" s="2" t="str">
        <f t="shared" si="0"/>
        <v>N.A.</v>
      </c>
      <c r="AJ19" s="2">
        <f t="shared" si="0"/>
        <v>2150</v>
      </c>
      <c r="AK19" s="2">
        <f t="shared" si="0"/>
        <v>4248.5959438377531</v>
      </c>
      <c r="AL19" s="2">
        <f t="shared" si="0"/>
        <v>802.34378084896332</v>
      </c>
      <c r="AM19" s="2">
        <f t="shared" si="0"/>
        <v>2150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1464.395352454427</v>
      </c>
      <c r="AQ19" s="13">
        <f t="shared" ref="AQ19" si="13">IFERROR(M19/AB19, "N.A.")</f>
        <v>5951.3062446535505</v>
      </c>
      <c r="AR19" s="14">
        <f t="shared" ref="AR19" si="14">IFERROR(N19/AC19, "N.A.")</f>
        <v>2660.9458664111689</v>
      </c>
    </row>
    <row r="20" spans="1:44" ht="15" customHeight="1" thickBot="1" x14ac:dyDescent="0.3">
      <c r="A20" s="5" t="s">
        <v>0</v>
      </c>
      <c r="B20" s="44">
        <f>B19+C19</f>
        <v>95714153.000000015</v>
      </c>
      <c r="C20" s="45"/>
      <c r="D20" s="44">
        <f>D19+E19</f>
        <v>1781232</v>
      </c>
      <c r="E20" s="45"/>
      <c r="F20" s="44">
        <f>F19+G19</f>
        <v>5805749.9999999991</v>
      </c>
      <c r="G20" s="45"/>
      <c r="H20" s="44">
        <f>H19+I19</f>
        <v>13344087.999999998</v>
      </c>
      <c r="I20" s="45"/>
      <c r="J20" s="44">
        <f>J19+K19</f>
        <v>0</v>
      </c>
      <c r="K20" s="45"/>
      <c r="L20" s="44">
        <f>L19+M19</f>
        <v>116645223</v>
      </c>
      <c r="M20" s="46"/>
      <c r="N20" s="18">
        <f>B20+D20+F20+H20+J20</f>
        <v>116645223.00000001</v>
      </c>
      <c r="P20" s="5" t="s">
        <v>0</v>
      </c>
      <c r="Q20" s="44">
        <f>Q19+R19</f>
        <v>20524</v>
      </c>
      <c r="R20" s="45"/>
      <c r="S20" s="44">
        <f>S19+T19</f>
        <v>650</v>
      </c>
      <c r="T20" s="45"/>
      <c r="U20" s="44">
        <f>U19+V19</f>
        <v>1449</v>
      </c>
      <c r="V20" s="45"/>
      <c r="W20" s="44">
        <f>W19+X19</f>
        <v>16366</v>
      </c>
      <c r="X20" s="45"/>
      <c r="Y20" s="44">
        <f>Y19+Z19</f>
        <v>4847</v>
      </c>
      <c r="Z20" s="45"/>
      <c r="AA20" s="44">
        <f>AA19+AB19</f>
        <v>43836</v>
      </c>
      <c r="AB20" s="45"/>
      <c r="AC20" s="19">
        <f>Q20+S20+U20+W20+Y20</f>
        <v>43836</v>
      </c>
      <c r="AE20" s="5" t="s">
        <v>0</v>
      </c>
      <c r="AF20" s="24">
        <f>IFERROR(B20/Q20,"N.A.")</f>
        <v>4663.5233385305019</v>
      </c>
      <c r="AG20" s="25"/>
      <c r="AH20" s="24">
        <f>IFERROR(D20/S20,"N.A.")</f>
        <v>2740.3569230769231</v>
      </c>
      <c r="AI20" s="25"/>
      <c r="AJ20" s="24">
        <f>IFERROR(F20/U20,"N.A.")</f>
        <v>4006.7287784679083</v>
      </c>
      <c r="AK20" s="25"/>
      <c r="AL20" s="24">
        <f>IFERROR(H20/W20,"N.A.")</f>
        <v>815.35427104973712</v>
      </c>
      <c r="AM20" s="25"/>
      <c r="AN20" s="24">
        <f>IFERROR(J20/Y20,"N.A.")</f>
        <v>0</v>
      </c>
      <c r="AO20" s="25"/>
      <c r="AP20" s="24">
        <f>IFERROR(L20/AA20,"N.A.")</f>
        <v>2660.9458664111689</v>
      </c>
      <c r="AQ20" s="25"/>
      <c r="AR20" s="16">
        <f>IFERROR(N20/AC20, "N.A.")</f>
        <v>2660.9458664111694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6" t="s">
        <v>1</v>
      </c>
      <c r="B23" s="29" t="s">
        <v>2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26" t="s">
        <v>0</v>
      </c>
      <c r="P23" s="26" t="s">
        <v>1</v>
      </c>
      <c r="Q23" s="29" t="s">
        <v>2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26" t="s">
        <v>0</v>
      </c>
      <c r="AE23" s="26" t="s">
        <v>1</v>
      </c>
      <c r="AF23" s="29" t="s">
        <v>2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26" t="s">
        <v>0</v>
      </c>
    </row>
    <row r="24" spans="1:44" ht="15" customHeight="1" x14ac:dyDescent="0.25">
      <c r="A24" s="27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8"/>
      <c r="N24" s="27"/>
      <c r="P24" s="27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8"/>
      <c r="AC24" s="27"/>
      <c r="AE24" s="27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8"/>
      <c r="AR24" s="27"/>
    </row>
    <row r="25" spans="1:44" ht="15" customHeight="1" thickBot="1" x14ac:dyDescent="0.3">
      <c r="A25" s="27"/>
      <c r="B25" s="40" t="s">
        <v>8</v>
      </c>
      <c r="C25" s="41"/>
      <c r="D25" s="42" t="s">
        <v>9</v>
      </c>
      <c r="E25" s="43"/>
      <c r="F25" s="36"/>
      <c r="G25" s="37"/>
      <c r="H25" s="36"/>
      <c r="I25" s="37"/>
      <c r="J25" s="36"/>
      <c r="K25" s="37"/>
      <c r="L25" s="36"/>
      <c r="M25" s="39"/>
      <c r="N25" s="27"/>
      <c r="P25" s="27"/>
      <c r="Q25" s="40" t="s">
        <v>8</v>
      </c>
      <c r="R25" s="41"/>
      <c r="S25" s="42" t="s">
        <v>9</v>
      </c>
      <c r="T25" s="43"/>
      <c r="U25" s="36"/>
      <c r="V25" s="37"/>
      <c r="W25" s="36"/>
      <c r="X25" s="37"/>
      <c r="Y25" s="36"/>
      <c r="Z25" s="37"/>
      <c r="AA25" s="36"/>
      <c r="AB25" s="39"/>
      <c r="AC25" s="27"/>
      <c r="AE25" s="27"/>
      <c r="AF25" s="40" t="s">
        <v>8</v>
      </c>
      <c r="AG25" s="41"/>
      <c r="AH25" s="42" t="s">
        <v>9</v>
      </c>
      <c r="AI25" s="43"/>
      <c r="AJ25" s="36"/>
      <c r="AK25" s="37"/>
      <c r="AL25" s="36"/>
      <c r="AM25" s="37"/>
      <c r="AN25" s="36"/>
      <c r="AO25" s="37"/>
      <c r="AP25" s="36"/>
      <c r="AQ25" s="39"/>
      <c r="AR25" s="27"/>
    </row>
    <row r="26" spans="1:44" ht="15" customHeight="1" thickBot="1" x14ac:dyDescent="0.3">
      <c r="A26" s="28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8"/>
      <c r="P26" s="28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8"/>
      <c r="AE26" s="28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8"/>
    </row>
    <row r="27" spans="1:44" ht="15" customHeight="1" thickBot="1" x14ac:dyDescent="0.3">
      <c r="A27" s="3" t="s">
        <v>12</v>
      </c>
      <c r="B27" s="2">
        <v>11407050.999999998</v>
      </c>
      <c r="C27" s="2"/>
      <c r="D27" s="2">
        <v>517032</v>
      </c>
      <c r="E27" s="2"/>
      <c r="F27" s="2">
        <v>359050</v>
      </c>
      <c r="G27" s="2"/>
      <c r="H27" s="2">
        <v>7559016</v>
      </c>
      <c r="I27" s="2"/>
      <c r="J27" s="2">
        <v>0</v>
      </c>
      <c r="K27" s="2"/>
      <c r="L27" s="1">
        <f>B27+D27+F27+H27+J27</f>
        <v>19842149</v>
      </c>
      <c r="M27" s="13">
        <f>C27+E27+G27+I27+K27</f>
        <v>0</v>
      </c>
      <c r="N27" s="14">
        <f>L27+M27</f>
        <v>19842149</v>
      </c>
      <c r="P27" s="3" t="s">
        <v>12</v>
      </c>
      <c r="Q27" s="2">
        <v>2786</v>
      </c>
      <c r="R27" s="2">
        <v>0</v>
      </c>
      <c r="S27" s="2">
        <v>167</v>
      </c>
      <c r="T27" s="2">
        <v>0</v>
      </c>
      <c r="U27" s="2">
        <v>167</v>
      </c>
      <c r="V27" s="2">
        <v>0</v>
      </c>
      <c r="W27" s="2">
        <v>2145</v>
      </c>
      <c r="X27" s="2">
        <v>0</v>
      </c>
      <c r="Y27" s="2">
        <v>373</v>
      </c>
      <c r="Z27" s="2">
        <v>0</v>
      </c>
      <c r="AA27" s="1">
        <f>Q27+S27+U27+W27+Y27</f>
        <v>5638</v>
      </c>
      <c r="AB27" s="13">
        <f>R27+T27+V27+X27+Z27</f>
        <v>0</v>
      </c>
      <c r="AC27" s="14">
        <f>AA27+AB27</f>
        <v>5638</v>
      </c>
      <c r="AE27" s="3" t="s">
        <v>12</v>
      </c>
      <c r="AF27" s="2">
        <f>IFERROR(B27/Q27, "N.A.")</f>
        <v>4094.4188801148593</v>
      </c>
      <c r="AG27" s="2" t="str">
        <f t="shared" ref="AG27:AR31" si="15">IFERROR(C27/R27, "N.A.")</f>
        <v>N.A.</v>
      </c>
      <c r="AH27" s="2">
        <f t="shared" si="15"/>
        <v>3096</v>
      </c>
      <c r="AI27" s="2" t="str">
        <f t="shared" si="15"/>
        <v>N.A.</v>
      </c>
      <c r="AJ27" s="2">
        <f t="shared" si="15"/>
        <v>2150</v>
      </c>
      <c r="AK27" s="2" t="str">
        <f t="shared" si="15"/>
        <v>N.A.</v>
      </c>
      <c r="AL27" s="2">
        <f t="shared" si="15"/>
        <v>3524.0167832167831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3519.3595246541327</v>
      </c>
      <c r="AQ27" s="13" t="str">
        <f t="shared" si="15"/>
        <v>N.A.</v>
      </c>
      <c r="AR27" s="14">
        <f t="shared" si="15"/>
        <v>3519.3595246541327</v>
      </c>
    </row>
    <row r="28" spans="1:44" ht="15" customHeight="1" thickBot="1" x14ac:dyDescent="0.3">
      <c r="A28" s="3" t="s">
        <v>13</v>
      </c>
      <c r="B28" s="2">
        <v>3241500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3241500</v>
      </c>
      <c r="M28" s="13">
        <f t="shared" si="16"/>
        <v>0</v>
      </c>
      <c r="N28" s="14">
        <f t="shared" ref="N28:N30" si="17">L28+M28</f>
        <v>3241500</v>
      </c>
      <c r="P28" s="3" t="s">
        <v>13</v>
      </c>
      <c r="Q28" s="2">
        <v>376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376</v>
      </c>
      <c r="AB28" s="13">
        <f t="shared" si="18"/>
        <v>0</v>
      </c>
      <c r="AC28" s="14">
        <f t="shared" ref="AC28:AC30" si="19">AA28+AB28</f>
        <v>376</v>
      </c>
      <c r="AE28" s="3" t="s">
        <v>13</v>
      </c>
      <c r="AF28" s="2">
        <f t="shared" ref="AF28:AF31" si="20">IFERROR(B28/Q28, "N.A.")</f>
        <v>8621.010638297872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8621.010638297872</v>
      </c>
      <c r="AQ28" s="13" t="str">
        <f t="shared" si="15"/>
        <v>N.A.</v>
      </c>
      <c r="AR28" s="14">
        <f t="shared" si="15"/>
        <v>8621.010638297872</v>
      </c>
    </row>
    <row r="29" spans="1:44" ht="15" customHeight="1" thickBot="1" x14ac:dyDescent="0.3">
      <c r="A29" s="3" t="s">
        <v>14</v>
      </c>
      <c r="B29" s="2">
        <v>3610052</v>
      </c>
      <c r="C29" s="2">
        <v>49750109.999999993</v>
      </c>
      <c r="D29" s="2">
        <v>1069410</v>
      </c>
      <c r="E29" s="2"/>
      <c r="F29" s="2"/>
      <c r="G29" s="2">
        <v>5026699.9999999991</v>
      </c>
      <c r="H29" s="2"/>
      <c r="I29" s="2">
        <v>339700</v>
      </c>
      <c r="J29" s="2"/>
      <c r="K29" s="2"/>
      <c r="L29" s="1">
        <f t="shared" si="16"/>
        <v>4679462</v>
      </c>
      <c r="M29" s="13">
        <f t="shared" si="16"/>
        <v>55116509.999999993</v>
      </c>
      <c r="N29" s="14">
        <f t="shared" si="17"/>
        <v>59795971.999999993</v>
      </c>
      <c r="P29" s="3" t="s">
        <v>14</v>
      </c>
      <c r="Q29" s="2">
        <v>1505</v>
      </c>
      <c r="R29" s="2">
        <v>7143</v>
      </c>
      <c r="S29" s="2">
        <v>332</v>
      </c>
      <c r="T29" s="2">
        <v>0</v>
      </c>
      <c r="U29" s="2">
        <v>0</v>
      </c>
      <c r="V29" s="2">
        <v>754</v>
      </c>
      <c r="W29" s="2">
        <v>0</v>
      </c>
      <c r="X29" s="2">
        <v>158</v>
      </c>
      <c r="Y29" s="2">
        <v>0</v>
      </c>
      <c r="Z29" s="2">
        <v>0</v>
      </c>
      <c r="AA29" s="1">
        <f t="shared" si="18"/>
        <v>1837</v>
      </c>
      <c r="AB29" s="13">
        <f t="shared" si="18"/>
        <v>8055</v>
      </c>
      <c r="AC29" s="14">
        <f t="shared" si="19"/>
        <v>9892</v>
      </c>
      <c r="AE29" s="3" t="s">
        <v>14</v>
      </c>
      <c r="AF29" s="2">
        <f t="shared" si="20"/>
        <v>2398.7056478405316</v>
      </c>
      <c r="AG29" s="2">
        <f t="shared" si="15"/>
        <v>6964.8761024779496</v>
      </c>
      <c r="AH29" s="2">
        <f t="shared" si="15"/>
        <v>3221.1144578313251</v>
      </c>
      <c r="AI29" s="2" t="str">
        <f t="shared" si="15"/>
        <v>N.A.</v>
      </c>
      <c r="AJ29" s="2" t="str">
        <f t="shared" si="15"/>
        <v>N.A.</v>
      </c>
      <c r="AK29" s="2">
        <f t="shared" si="15"/>
        <v>6666.7108753315633</v>
      </c>
      <c r="AL29" s="2" t="str">
        <f t="shared" si="15"/>
        <v>N.A.</v>
      </c>
      <c r="AM29" s="2">
        <f t="shared" si="15"/>
        <v>2150</v>
      </c>
      <c r="AN29" s="2" t="str">
        <f t="shared" si="15"/>
        <v>N.A.</v>
      </c>
      <c r="AO29" s="2" t="str">
        <f t="shared" si="15"/>
        <v>N.A.</v>
      </c>
      <c r="AP29" s="15">
        <f t="shared" si="15"/>
        <v>2547.3391399020143</v>
      </c>
      <c r="AQ29" s="13">
        <f t="shared" si="15"/>
        <v>6842.5214152700173</v>
      </c>
      <c r="AR29" s="14">
        <f t="shared" si="15"/>
        <v>6044.8819247877063</v>
      </c>
    </row>
    <row r="30" spans="1:44" ht="15" customHeight="1" thickBot="1" x14ac:dyDescent="0.3">
      <c r="A30" s="3" t="s">
        <v>15</v>
      </c>
      <c r="B30" s="2">
        <v>4442235</v>
      </c>
      <c r="C30" s="2">
        <v>2160749.9999999995</v>
      </c>
      <c r="D30" s="2">
        <v>194790</v>
      </c>
      <c r="E30" s="2"/>
      <c r="F30" s="2"/>
      <c r="G30" s="2">
        <v>0</v>
      </c>
      <c r="H30" s="2">
        <v>682235</v>
      </c>
      <c r="I30" s="2"/>
      <c r="J30" s="2">
        <v>0</v>
      </c>
      <c r="K30" s="2"/>
      <c r="L30" s="1">
        <f t="shared" si="16"/>
        <v>5319260</v>
      </c>
      <c r="M30" s="13">
        <f t="shared" si="16"/>
        <v>2160749.9999999995</v>
      </c>
      <c r="N30" s="14">
        <f t="shared" si="17"/>
        <v>7480010</v>
      </c>
      <c r="P30" s="3" t="s">
        <v>15</v>
      </c>
      <c r="Q30" s="2">
        <v>1808</v>
      </c>
      <c r="R30" s="2">
        <v>544</v>
      </c>
      <c r="S30" s="2">
        <v>151</v>
      </c>
      <c r="T30" s="2">
        <v>0</v>
      </c>
      <c r="U30" s="2">
        <v>0</v>
      </c>
      <c r="V30" s="2">
        <v>318</v>
      </c>
      <c r="W30" s="2">
        <v>10592</v>
      </c>
      <c r="X30" s="2">
        <v>0</v>
      </c>
      <c r="Y30" s="2">
        <v>2660</v>
      </c>
      <c r="Z30" s="2">
        <v>0</v>
      </c>
      <c r="AA30" s="1">
        <f t="shared" si="18"/>
        <v>15211</v>
      </c>
      <c r="AB30" s="13">
        <f t="shared" si="18"/>
        <v>862</v>
      </c>
      <c r="AC30" s="17">
        <f t="shared" si="19"/>
        <v>16073</v>
      </c>
      <c r="AE30" s="3" t="s">
        <v>15</v>
      </c>
      <c r="AF30" s="2">
        <f t="shared" si="20"/>
        <v>2456.9883849557523</v>
      </c>
      <c r="AG30" s="2">
        <f t="shared" si="15"/>
        <v>3971.9669117647049</v>
      </c>
      <c r="AH30" s="2">
        <f t="shared" si="15"/>
        <v>1290</v>
      </c>
      <c r="AI30" s="2" t="str">
        <f t="shared" si="15"/>
        <v>N.A.</v>
      </c>
      <c r="AJ30" s="2" t="str">
        <f t="shared" si="15"/>
        <v>N.A.</v>
      </c>
      <c r="AK30" s="2">
        <f t="shared" si="15"/>
        <v>0</v>
      </c>
      <c r="AL30" s="2">
        <f t="shared" si="15"/>
        <v>64.410404078549846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349.69824469134181</v>
      </c>
      <c r="AQ30" s="13">
        <f t="shared" si="15"/>
        <v>2506.6705336426908</v>
      </c>
      <c r="AR30" s="14">
        <f t="shared" si="15"/>
        <v>465.37734088222487</v>
      </c>
    </row>
    <row r="31" spans="1:44" ht="15" customHeight="1" thickBot="1" x14ac:dyDescent="0.3">
      <c r="A31" s="4" t="s">
        <v>16</v>
      </c>
      <c r="B31" s="2">
        <v>22700837.999999996</v>
      </c>
      <c r="C31" s="2">
        <v>51910860</v>
      </c>
      <c r="D31" s="2">
        <v>1781232</v>
      </c>
      <c r="E31" s="2"/>
      <c r="F31" s="2">
        <v>359050</v>
      </c>
      <c r="G31" s="2">
        <v>5026700</v>
      </c>
      <c r="H31" s="2">
        <v>8241251</v>
      </c>
      <c r="I31" s="2">
        <v>339700</v>
      </c>
      <c r="J31" s="2">
        <v>0</v>
      </c>
      <c r="K31" s="2"/>
      <c r="L31" s="1">
        <f t="shared" ref="L31" si="21">B31+D31+F31+H31+J31</f>
        <v>33082370.999999996</v>
      </c>
      <c r="M31" s="13">
        <f t="shared" ref="M31" si="22">C31+E31+G31+I31+K31</f>
        <v>57277260</v>
      </c>
      <c r="N31" s="17">
        <f t="shared" ref="N31" si="23">L31+M31</f>
        <v>90359631</v>
      </c>
      <c r="P31" s="4" t="s">
        <v>16</v>
      </c>
      <c r="Q31" s="2">
        <v>6475</v>
      </c>
      <c r="R31" s="2">
        <v>7687</v>
      </c>
      <c r="S31" s="2">
        <v>650</v>
      </c>
      <c r="T31" s="2">
        <v>0</v>
      </c>
      <c r="U31" s="2">
        <v>167</v>
      </c>
      <c r="V31" s="2">
        <v>1072</v>
      </c>
      <c r="W31" s="2">
        <v>12737</v>
      </c>
      <c r="X31" s="2">
        <v>158</v>
      </c>
      <c r="Y31" s="2">
        <v>3033</v>
      </c>
      <c r="Z31" s="2">
        <v>0</v>
      </c>
      <c r="AA31" s="1">
        <f t="shared" ref="AA31" si="24">Q31+S31+U31+W31+Y31</f>
        <v>23062</v>
      </c>
      <c r="AB31" s="13">
        <f t="shared" ref="AB31" si="25">R31+T31+V31+X31+Z31</f>
        <v>8917</v>
      </c>
      <c r="AC31" s="14">
        <f t="shared" ref="AC31" si="26">AA31+AB31</f>
        <v>31979</v>
      </c>
      <c r="AE31" s="4" t="s">
        <v>16</v>
      </c>
      <c r="AF31" s="2">
        <f t="shared" si="20"/>
        <v>3505.9209266409262</v>
      </c>
      <c r="AG31" s="2">
        <f t="shared" si="15"/>
        <v>6753.071419279303</v>
      </c>
      <c r="AH31" s="2">
        <f t="shared" si="15"/>
        <v>2740.3569230769231</v>
      </c>
      <c r="AI31" s="2" t="str">
        <f t="shared" si="15"/>
        <v>N.A.</v>
      </c>
      <c r="AJ31" s="2">
        <f t="shared" si="15"/>
        <v>2150</v>
      </c>
      <c r="AK31" s="2">
        <f t="shared" si="15"/>
        <v>4689.0858208955224</v>
      </c>
      <c r="AL31" s="2">
        <f t="shared" si="15"/>
        <v>647.03234670644576</v>
      </c>
      <c r="AM31" s="2">
        <f t="shared" si="15"/>
        <v>2150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1434.497051426589</v>
      </c>
      <c r="AQ31" s="13">
        <f t="shared" ref="AQ31" si="28">IFERROR(M31/AB31, "N.A.")</f>
        <v>6423.3778176516762</v>
      </c>
      <c r="AR31" s="14">
        <f t="shared" ref="AR31" si="29">IFERROR(N31/AC31, "N.A.")</f>
        <v>2825.5927640013761</v>
      </c>
    </row>
    <row r="32" spans="1:44" ht="15" customHeight="1" thickBot="1" x14ac:dyDescent="0.3">
      <c r="A32" s="5" t="s">
        <v>0</v>
      </c>
      <c r="B32" s="44">
        <f>B31+C31</f>
        <v>74611698</v>
      </c>
      <c r="C32" s="45"/>
      <c r="D32" s="44">
        <f>D31+E31</f>
        <v>1781232</v>
      </c>
      <c r="E32" s="45"/>
      <c r="F32" s="44">
        <f>F31+G31</f>
        <v>5385750</v>
      </c>
      <c r="G32" s="45"/>
      <c r="H32" s="44">
        <f>H31+I31</f>
        <v>8580951</v>
      </c>
      <c r="I32" s="45"/>
      <c r="J32" s="44">
        <f>J31+K31</f>
        <v>0</v>
      </c>
      <c r="K32" s="45"/>
      <c r="L32" s="44">
        <f>L31+M31</f>
        <v>90359631</v>
      </c>
      <c r="M32" s="46"/>
      <c r="N32" s="18">
        <f>B32+D32+F32+H32+J32</f>
        <v>90359631</v>
      </c>
      <c r="P32" s="5" t="s">
        <v>0</v>
      </c>
      <c r="Q32" s="44">
        <f>Q31+R31</f>
        <v>14162</v>
      </c>
      <c r="R32" s="45"/>
      <c r="S32" s="44">
        <f>S31+T31</f>
        <v>650</v>
      </c>
      <c r="T32" s="45"/>
      <c r="U32" s="44">
        <f>U31+V31</f>
        <v>1239</v>
      </c>
      <c r="V32" s="45"/>
      <c r="W32" s="44">
        <f>W31+X31</f>
        <v>12895</v>
      </c>
      <c r="X32" s="45"/>
      <c r="Y32" s="44">
        <f>Y31+Z31</f>
        <v>3033</v>
      </c>
      <c r="Z32" s="45"/>
      <c r="AA32" s="44">
        <f>AA31+AB31</f>
        <v>31979</v>
      </c>
      <c r="AB32" s="45"/>
      <c r="AC32" s="19">
        <f>Q32+S32+U32+W32+Y32</f>
        <v>31979</v>
      </c>
      <c r="AE32" s="5" t="s">
        <v>0</v>
      </c>
      <c r="AF32" s="24">
        <f>IFERROR(B32/Q32,"N.A.")</f>
        <v>5268.4435814150547</v>
      </c>
      <c r="AG32" s="25"/>
      <c r="AH32" s="24">
        <f>IFERROR(D32/S32,"N.A.")</f>
        <v>2740.3569230769231</v>
      </c>
      <c r="AI32" s="25"/>
      <c r="AJ32" s="24">
        <f>IFERROR(F32/U32,"N.A.")</f>
        <v>4346.8523002421307</v>
      </c>
      <c r="AK32" s="25"/>
      <c r="AL32" s="24">
        <f>IFERROR(H32/W32,"N.A.")</f>
        <v>665.4479255525398</v>
      </c>
      <c r="AM32" s="25"/>
      <c r="AN32" s="24">
        <f>IFERROR(J32/Y32,"N.A.")</f>
        <v>0</v>
      </c>
      <c r="AO32" s="25"/>
      <c r="AP32" s="24">
        <f>IFERROR(L32/AA32,"N.A.")</f>
        <v>2825.5927640013761</v>
      </c>
      <c r="AQ32" s="25"/>
      <c r="AR32" s="16">
        <f>IFERROR(N32/AC32, "N.A.")</f>
        <v>2825.5927640013761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6" t="s">
        <v>1</v>
      </c>
      <c r="B35" s="29" t="s">
        <v>2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26" t="s">
        <v>0</v>
      </c>
      <c r="P35" s="26" t="s">
        <v>1</v>
      </c>
      <c r="Q35" s="29" t="s">
        <v>2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26" t="s">
        <v>0</v>
      </c>
      <c r="AE35" s="26" t="s">
        <v>1</v>
      </c>
      <c r="AF35" s="29" t="s">
        <v>2</v>
      </c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26" t="s">
        <v>0</v>
      </c>
    </row>
    <row r="36" spans="1:44" ht="15" customHeight="1" x14ac:dyDescent="0.25">
      <c r="A36" s="27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8"/>
      <c r="N36" s="27"/>
      <c r="P36" s="27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8"/>
      <c r="AC36" s="27"/>
      <c r="AE36" s="27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8"/>
      <c r="AR36" s="27"/>
    </row>
    <row r="37" spans="1:44" ht="15" customHeight="1" thickBot="1" x14ac:dyDescent="0.3">
      <c r="A37" s="27"/>
      <c r="B37" s="40" t="s">
        <v>8</v>
      </c>
      <c r="C37" s="41"/>
      <c r="D37" s="42" t="s">
        <v>9</v>
      </c>
      <c r="E37" s="43"/>
      <c r="F37" s="36"/>
      <c r="G37" s="37"/>
      <c r="H37" s="36"/>
      <c r="I37" s="37"/>
      <c r="J37" s="36"/>
      <c r="K37" s="37"/>
      <c r="L37" s="36"/>
      <c r="M37" s="39"/>
      <c r="N37" s="27"/>
      <c r="P37" s="27"/>
      <c r="Q37" s="40" t="s">
        <v>8</v>
      </c>
      <c r="R37" s="41"/>
      <c r="S37" s="42" t="s">
        <v>9</v>
      </c>
      <c r="T37" s="43"/>
      <c r="U37" s="36"/>
      <c r="V37" s="37"/>
      <c r="W37" s="36"/>
      <c r="X37" s="37"/>
      <c r="Y37" s="36"/>
      <c r="Z37" s="37"/>
      <c r="AA37" s="36"/>
      <c r="AB37" s="39"/>
      <c r="AC37" s="27"/>
      <c r="AE37" s="27"/>
      <c r="AF37" s="40" t="s">
        <v>8</v>
      </c>
      <c r="AG37" s="41"/>
      <c r="AH37" s="42" t="s">
        <v>9</v>
      </c>
      <c r="AI37" s="43"/>
      <c r="AJ37" s="36"/>
      <c r="AK37" s="37"/>
      <c r="AL37" s="36"/>
      <c r="AM37" s="37"/>
      <c r="AN37" s="36"/>
      <c r="AO37" s="37"/>
      <c r="AP37" s="36"/>
      <c r="AQ37" s="39"/>
      <c r="AR37" s="27"/>
    </row>
    <row r="38" spans="1:44" ht="15" customHeight="1" thickBot="1" x14ac:dyDescent="0.3">
      <c r="A38" s="28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8"/>
      <c r="P38" s="28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8"/>
      <c r="AE38" s="28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8"/>
    </row>
    <row r="39" spans="1:44" ht="15" customHeight="1" thickBot="1" x14ac:dyDescent="0.3">
      <c r="A39" s="3" t="s">
        <v>12</v>
      </c>
      <c r="B39" s="2">
        <v>589745</v>
      </c>
      <c r="C39" s="2"/>
      <c r="D39" s="2"/>
      <c r="E39" s="2"/>
      <c r="F39" s="2"/>
      <c r="G39" s="2"/>
      <c r="H39" s="2">
        <v>4763136.9999999991</v>
      </c>
      <c r="I39" s="2"/>
      <c r="J39" s="2">
        <v>0</v>
      </c>
      <c r="K39" s="2"/>
      <c r="L39" s="1">
        <f>B39+D39+F39+H39+J39</f>
        <v>5352881.9999999991</v>
      </c>
      <c r="M39" s="13">
        <f>C39+E39+G39+I39+K39</f>
        <v>0</v>
      </c>
      <c r="N39" s="14">
        <f>L39+M39</f>
        <v>5352881.9999999991</v>
      </c>
      <c r="P39" s="3" t="s">
        <v>12</v>
      </c>
      <c r="Q39" s="2">
        <v>422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3304</v>
      </c>
      <c r="X39" s="2">
        <v>0</v>
      </c>
      <c r="Y39" s="2">
        <v>1286</v>
      </c>
      <c r="Z39" s="2">
        <v>0</v>
      </c>
      <c r="AA39" s="1">
        <f>Q39+S39+U39+W39+Y39</f>
        <v>5012</v>
      </c>
      <c r="AB39" s="13">
        <f>R39+T39+V39+X39+Z39</f>
        <v>0</v>
      </c>
      <c r="AC39" s="14">
        <f>AA39+AB39</f>
        <v>5012</v>
      </c>
      <c r="AE39" s="3" t="s">
        <v>12</v>
      </c>
      <c r="AF39" s="2">
        <f>IFERROR(B39/Q39, "N.A.")</f>
        <v>1397.5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1441.6274213075058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1068.0131683958498</v>
      </c>
      <c r="AQ39" s="13" t="str">
        <f t="shared" si="30"/>
        <v>N.A.</v>
      </c>
      <c r="AR39" s="14">
        <f t="shared" si="30"/>
        <v>1068.0131683958498</v>
      </c>
    </row>
    <row r="40" spans="1:44" ht="15" customHeight="1" thickBot="1" x14ac:dyDescent="0.3">
      <c r="A40" s="3" t="s">
        <v>13</v>
      </c>
      <c r="B40" s="2">
        <v>1341100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1341100</v>
      </c>
      <c r="M40" s="13">
        <f t="shared" si="31"/>
        <v>0</v>
      </c>
      <c r="N40" s="14">
        <f t="shared" ref="N40:N42" si="32">L40+M40</f>
        <v>1341100</v>
      </c>
      <c r="P40" s="3" t="s">
        <v>13</v>
      </c>
      <c r="Q40" s="2">
        <v>790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790</v>
      </c>
      <c r="AB40" s="13">
        <f t="shared" si="33"/>
        <v>0</v>
      </c>
      <c r="AC40" s="14">
        <f t="shared" ref="AC40:AC42" si="34">AA40+AB40</f>
        <v>790</v>
      </c>
      <c r="AE40" s="3" t="s">
        <v>13</v>
      </c>
      <c r="AF40" s="2">
        <f t="shared" ref="AF40:AF43" si="35">IFERROR(B40/Q40, "N.A.")</f>
        <v>1697.5949367088608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1697.5949367088608</v>
      </c>
      <c r="AQ40" s="13" t="str">
        <f t="shared" si="30"/>
        <v>N.A.</v>
      </c>
      <c r="AR40" s="14">
        <f t="shared" si="30"/>
        <v>1697.5949367088608</v>
      </c>
    </row>
    <row r="41" spans="1:44" ht="15" customHeight="1" thickBot="1" x14ac:dyDescent="0.3">
      <c r="A41" s="3" t="s">
        <v>14</v>
      </c>
      <c r="B41" s="2">
        <v>7298100</v>
      </c>
      <c r="C41" s="2">
        <v>11873509.999999998</v>
      </c>
      <c r="D41" s="2"/>
      <c r="E41" s="2"/>
      <c r="F41" s="2"/>
      <c r="G41" s="2">
        <v>420000</v>
      </c>
      <c r="H41" s="2"/>
      <c r="I41" s="2"/>
      <c r="J41" s="2">
        <v>0</v>
      </c>
      <c r="K41" s="2"/>
      <c r="L41" s="1">
        <f t="shared" si="31"/>
        <v>7298100</v>
      </c>
      <c r="M41" s="13">
        <f t="shared" si="31"/>
        <v>12293509.999999998</v>
      </c>
      <c r="N41" s="14">
        <f t="shared" si="32"/>
        <v>19591610</v>
      </c>
      <c r="P41" s="3" t="s">
        <v>14</v>
      </c>
      <c r="Q41" s="2">
        <v>2429</v>
      </c>
      <c r="R41" s="2">
        <v>2563</v>
      </c>
      <c r="S41" s="2">
        <v>0</v>
      </c>
      <c r="T41" s="2">
        <v>0</v>
      </c>
      <c r="U41" s="2">
        <v>0</v>
      </c>
      <c r="V41" s="2">
        <v>210</v>
      </c>
      <c r="W41" s="2">
        <v>0</v>
      </c>
      <c r="X41" s="2">
        <v>0</v>
      </c>
      <c r="Y41" s="2">
        <v>377</v>
      </c>
      <c r="Z41" s="2">
        <v>0</v>
      </c>
      <c r="AA41" s="1">
        <f t="shared" si="33"/>
        <v>2806</v>
      </c>
      <c r="AB41" s="13">
        <f t="shared" si="33"/>
        <v>2773</v>
      </c>
      <c r="AC41" s="14">
        <f t="shared" si="34"/>
        <v>5579</v>
      </c>
      <c r="AE41" s="3" t="s">
        <v>14</v>
      </c>
      <c r="AF41" s="2">
        <f t="shared" si="35"/>
        <v>3004.5697818032113</v>
      </c>
      <c r="AG41" s="2">
        <f t="shared" si="30"/>
        <v>4632.660944206008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>
        <f t="shared" si="30"/>
        <v>2000</v>
      </c>
      <c r="AL41" s="2" t="str">
        <f t="shared" si="30"/>
        <v>N.A.</v>
      </c>
      <c r="AM41" s="2" t="str">
        <f t="shared" si="30"/>
        <v>N.A.</v>
      </c>
      <c r="AN41" s="2">
        <f t="shared" si="30"/>
        <v>0</v>
      </c>
      <c r="AO41" s="2" t="str">
        <f t="shared" si="30"/>
        <v>N.A.</v>
      </c>
      <c r="AP41" s="15">
        <f t="shared" si="30"/>
        <v>2600.8909479686386</v>
      </c>
      <c r="AQ41" s="13">
        <f t="shared" si="30"/>
        <v>4433.288856833753</v>
      </c>
      <c r="AR41" s="14">
        <f t="shared" si="30"/>
        <v>3511.6705502778277</v>
      </c>
    </row>
    <row r="42" spans="1:44" ht="15" customHeight="1" thickBot="1" x14ac:dyDescent="0.3">
      <c r="A42" s="3" t="s">
        <v>15</v>
      </c>
      <c r="B42" s="2">
        <v>0</v>
      </c>
      <c r="C42" s="2"/>
      <c r="D42" s="2"/>
      <c r="E42" s="2"/>
      <c r="F42" s="2"/>
      <c r="G42" s="2"/>
      <c r="H42" s="2">
        <v>0</v>
      </c>
      <c r="I42" s="2"/>
      <c r="J42" s="2">
        <v>0</v>
      </c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158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167</v>
      </c>
      <c r="X42" s="2">
        <v>0</v>
      </c>
      <c r="Y42" s="2">
        <v>151</v>
      </c>
      <c r="Z42" s="2">
        <v>0</v>
      </c>
      <c r="AA42" s="1">
        <f t="shared" si="33"/>
        <v>476</v>
      </c>
      <c r="AB42" s="13">
        <f t="shared" si="33"/>
        <v>0</v>
      </c>
      <c r="AC42" s="14">
        <f t="shared" si="34"/>
        <v>476</v>
      </c>
      <c r="AE42" s="3" t="s">
        <v>15</v>
      </c>
      <c r="AF42" s="2">
        <f t="shared" si="35"/>
        <v>0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0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0</v>
      </c>
      <c r="AQ42" s="13" t="str">
        <f t="shared" si="30"/>
        <v>N.A.</v>
      </c>
      <c r="AR42" s="14">
        <f t="shared" si="30"/>
        <v>0</v>
      </c>
    </row>
    <row r="43" spans="1:44" ht="15" customHeight="1" thickBot="1" x14ac:dyDescent="0.3">
      <c r="A43" s="4" t="s">
        <v>16</v>
      </c>
      <c r="B43" s="2">
        <v>9228945.0000000019</v>
      </c>
      <c r="C43" s="2">
        <v>11873509.999999998</v>
      </c>
      <c r="D43" s="2"/>
      <c r="E43" s="2"/>
      <c r="F43" s="2"/>
      <c r="G43" s="2">
        <v>420000</v>
      </c>
      <c r="H43" s="2">
        <v>4763136.9999999991</v>
      </c>
      <c r="I43" s="2"/>
      <c r="J43" s="2">
        <v>0</v>
      </c>
      <c r="K43" s="2"/>
      <c r="L43" s="1">
        <f t="shared" ref="L43" si="36">B43+D43+F43+H43+J43</f>
        <v>13992082</v>
      </c>
      <c r="M43" s="13">
        <f t="shared" ref="M43" si="37">C43+E43+G43+I43+K43</f>
        <v>12293509.999999998</v>
      </c>
      <c r="N43" s="17">
        <f t="shared" ref="N43" si="38">L43+M43</f>
        <v>26285592</v>
      </c>
      <c r="P43" s="4" t="s">
        <v>16</v>
      </c>
      <c r="Q43" s="2">
        <v>3799</v>
      </c>
      <c r="R43" s="2">
        <v>2563</v>
      </c>
      <c r="S43" s="2">
        <v>0</v>
      </c>
      <c r="T43" s="2">
        <v>0</v>
      </c>
      <c r="U43" s="2">
        <v>0</v>
      </c>
      <c r="V43" s="2">
        <v>210</v>
      </c>
      <c r="W43" s="2">
        <v>3471</v>
      </c>
      <c r="X43" s="2">
        <v>0</v>
      </c>
      <c r="Y43" s="2">
        <v>1814</v>
      </c>
      <c r="Z43" s="2">
        <v>0</v>
      </c>
      <c r="AA43" s="1">
        <f t="shared" ref="AA43" si="39">Q43+S43+U43+W43+Y43</f>
        <v>9084</v>
      </c>
      <c r="AB43" s="13">
        <f t="shared" ref="AB43" si="40">R43+T43+V43+X43+Z43</f>
        <v>2773</v>
      </c>
      <c r="AC43" s="17">
        <f t="shared" ref="AC43" si="41">AA43+AB43</f>
        <v>11857</v>
      </c>
      <c r="AE43" s="4" t="s">
        <v>16</v>
      </c>
      <c r="AF43" s="2">
        <f t="shared" si="35"/>
        <v>2429.3090286917613</v>
      </c>
      <c r="AG43" s="2">
        <f t="shared" si="30"/>
        <v>4632.660944206008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>
        <f t="shared" si="30"/>
        <v>2000</v>
      </c>
      <c r="AL43" s="2">
        <f t="shared" si="30"/>
        <v>1372.2664938058194</v>
      </c>
      <c r="AM43" s="2" t="str">
        <f t="shared" si="30"/>
        <v>N.A.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1540.2996477322765</v>
      </c>
      <c r="AQ43" s="13">
        <f t="shared" ref="AQ43" si="43">IFERROR(M43/AB43, "N.A.")</f>
        <v>4433.288856833753</v>
      </c>
      <c r="AR43" s="14">
        <f t="shared" ref="AR43" si="44">IFERROR(N43/AC43, "N.A.")</f>
        <v>2216.8838660706756</v>
      </c>
    </row>
    <row r="44" spans="1:44" ht="15" customHeight="1" thickBot="1" x14ac:dyDescent="0.3">
      <c r="A44" s="5" t="s">
        <v>0</v>
      </c>
      <c r="B44" s="44">
        <f>B43+C43</f>
        <v>21102455</v>
      </c>
      <c r="C44" s="45"/>
      <c r="D44" s="44">
        <f>D43+E43</f>
        <v>0</v>
      </c>
      <c r="E44" s="45"/>
      <c r="F44" s="44">
        <f>F43+G43</f>
        <v>420000</v>
      </c>
      <c r="G44" s="45"/>
      <c r="H44" s="44">
        <f>H43+I43</f>
        <v>4763136.9999999991</v>
      </c>
      <c r="I44" s="45"/>
      <c r="J44" s="44">
        <f>J43+K43</f>
        <v>0</v>
      </c>
      <c r="K44" s="45"/>
      <c r="L44" s="44">
        <f>L43+M43</f>
        <v>26285592</v>
      </c>
      <c r="M44" s="46"/>
      <c r="N44" s="18">
        <f>B44+D44+F44+H44+J44</f>
        <v>26285592</v>
      </c>
      <c r="P44" s="5" t="s">
        <v>0</v>
      </c>
      <c r="Q44" s="44">
        <f>Q43+R43</f>
        <v>6362</v>
      </c>
      <c r="R44" s="45"/>
      <c r="S44" s="44">
        <f>S43+T43</f>
        <v>0</v>
      </c>
      <c r="T44" s="45"/>
      <c r="U44" s="44">
        <f>U43+V43</f>
        <v>210</v>
      </c>
      <c r="V44" s="45"/>
      <c r="W44" s="44">
        <f>W43+X43</f>
        <v>3471</v>
      </c>
      <c r="X44" s="45"/>
      <c r="Y44" s="44">
        <f>Y43+Z43</f>
        <v>1814</v>
      </c>
      <c r="Z44" s="45"/>
      <c r="AA44" s="44">
        <f>AA43+AB43</f>
        <v>11857</v>
      </c>
      <c r="AB44" s="46"/>
      <c r="AC44" s="18">
        <f>Q44+S44+U44+W44+Y44</f>
        <v>11857</v>
      </c>
      <c r="AE44" s="5" t="s">
        <v>0</v>
      </c>
      <c r="AF44" s="24">
        <f>IFERROR(B44/Q44,"N.A.")</f>
        <v>3316.9530022005661</v>
      </c>
      <c r="AG44" s="25"/>
      <c r="AH44" s="24" t="str">
        <f>IFERROR(D44/S44,"N.A.")</f>
        <v>N.A.</v>
      </c>
      <c r="AI44" s="25"/>
      <c r="AJ44" s="24">
        <f>IFERROR(F44/U44,"N.A.")</f>
        <v>2000</v>
      </c>
      <c r="AK44" s="25"/>
      <c r="AL44" s="24">
        <f>IFERROR(H44/W44,"N.A.")</f>
        <v>1372.2664938058194</v>
      </c>
      <c r="AM44" s="25"/>
      <c r="AN44" s="24">
        <f>IFERROR(J44/Y44,"N.A.")</f>
        <v>0</v>
      </c>
      <c r="AO44" s="25"/>
      <c r="AP44" s="24">
        <f>IFERROR(L44/AA44,"N.A.")</f>
        <v>2216.8838660706756</v>
      </c>
      <c r="AQ44" s="25"/>
      <c r="AR44" s="16">
        <f>IFERROR(N44/AC44, "N.A.")</f>
        <v>2216.8838660706756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2014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6" t="s">
        <v>1</v>
      </c>
      <c r="B11" s="29" t="s">
        <v>2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26" t="s">
        <v>0</v>
      </c>
      <c r="P11" s="26" t="s">
        <v>1</v>
      </c>
      <c r="Q11" s="29" t="s">
        <v>2</v>
      </c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26" t="s">
        <v>0</v>
      </c>
      <c r="AE11" s="26" t="s">
        <v>1</v>
      </c>
      <c r="AF11" s="29" t="s">
        <v>2</v>
      </c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26" t="s">
        <v>0</v>
      </c>
    </row>
    <row r="12" spans="1:44" ht="15" customHeight="1" x14ac:dyDescent="0.25">
      <c r="A12" s="27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8"/>
      <c r="N12" s="27"/>
      <c r="P12" s="27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8"/>
      <c r="AC12" s="27"/>
      <c r="AE12" s="27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8"/>
      <c r="AR12" s="27"/>
    </row>
    <row r="13" spans="1:44" ht="15" customHeight="1" thickBot="1" x14ac:dyDescent="0.3">
      <c r="A13" s="27"/>
      <c r="B13" s="40" t="s">
        <v>8</v>
      </c>
      <c r="C13" s="41"/>
      <c r="D13" s="42" t="s">
        <v>9</v>
      </c>
      <c r="E13" s="43"/>
      <c r="F13" s="36"/>
      <c r="G13" s="37"/>
      <c r="H13" s="36"/>
      <c r="I13" s="37"/>
      <c r="J13" s="36"/>
      <c r="K13" s="37"/>
      <c r="L13" s="36"/>
      <c r="M13" s="39"/>
      <c r="N13" s="27"/>
      <c r="P13" s="27"/>
      <c r="Q13" s="40" t="s">
        <v>8</v>
      </c>
      <c r="R13" s="41"/>
      <c r="S13" s="42" t="s">
        <v>9</v>
      </c>
      <c r="T13" s="43"/>
      <c r="U13" s="36"/>
      <c r="V13" s="37"/>
      <c r="W13" s="36"/>
      <c r="X13" s="37"/>
      <c r="Y13" s="36"/>
      <c r="Z13" s="37"/>
      <c r="AA13" s="36"/>
      <c r="AB13" s="39"/>
      <c r="AC13" s="27"/>
      <c r="AE13" s="27"/>
      <c r="AF13" s="40" t="s">
        <v>8</v>
      </c>
      <c r="AG13" s="41"/>
      <c r="AH13" s="42" t="s">
        <v>9</v>
      </c>
      <c r="AI13" s="43"/>
      <c r="AJ13" s="36"/>
      <c r="AK13" s="37"/>
      <c r="AL13" s="36"/>
      <c r="AM13" s="37"/>
      <c r="AN13" s="36"/>
      <c r="AO13" s="37"/>
      <c r="AP13" s="36"/>
      <c r="AQ13" s="39"/>
      <c r="AR13" s="27"/>
    </row>
    <row r="14" spans="1:44" ht="15" customHeight="1" thickBot="1" x14ac:dyDescent="0.3">
      <c r="A14" s="28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8"/>
      <c r="P14" s="28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8"/>
      <c r="AE14" s="28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8"/>
    </row>
    <row r="15" spans="1:44" ht="15" customHeight="1" thickBot="1" x14ac:dyDescent="0.3">
      <c r="A15" s="3" t="s">
        <v>12</v>
      </c>
      <c r="B15" s="2">
        <v>2167200</v>
      </c>
      <c r="C15" s="2"/>
      <c r="D15" s="2">
        <v>3127600</v>
      </c>
      <c r="E15" s="2"/>
      <c r="F15" s="2"/>
      <c r="G15" s="2"/>
      <c r="H15" s="2">
        <v>4755870</v>
      </c>
      <c r="I15" s="2"/>
      <c r="J15" s="2">
        <v>0</v>
      </c>
      <c r="K15" s="2"/>
      <c r="L15" s="1">
        <f>B15+D15+F15+H15+J15</f>
        <v>10050670</v>
      </c>
      <c r="M15" s="13">
        <f>C15+E15+G15+I15+K15</f>
        <v>0</v>
      </c>
      <c r="N15" s="14">
        <f>L15+M15</f>
        <v>10050670</v>
      </c>
      <c r="P15" s="3" t="s">
        <v>12</v>
      </c>
      <c r="Q15" s="2">
        <v>420</v>
      </c>
      <c r="R15" s="2">
        <v>0</v>
      </c>
      <c r="S15" s="2">
        <v>285</v>
      </c>
      <c r="T15" s="2">
        <v>0</v>
      </c>
      <c r="U15" s="2">
        <v>0</v>
      </c>
      <c r="V15" s="2">
        <v>0</v>
      </c>
      <c r="W15" s="2">
        <v>1275</v>
      </c>
      <c r="X15" s="2">
        <v>0</v>
      </c>
      <c r="Y15" s="2">
        <v>340</v>
      </c>
      <c r="Z15" s="2">
        <v>0</v>
      </c>
      <c r="AA15" s="1">
        <f>Q15+S15+U15+W15+Y15</f>
        <v>2320</v>
      </c>
      <c r="AB15" s="13">
        <f>R15+T15+V15+X15+Z15</f>
        <v>0</v>
      </c>
      <c r="AC15" s="14">
        <f>AA15+AB15</f>
        <v>2320</v>
      </c>
      <c r="AE15" s="3" t="s">
        <v>12</v>
      </c>
      <c r="AF15" s="2">
        <f>IFERROR(B15/Q15, "N.A.")</f>
        <v>5160</v>
      </c>
      <c r="AG15" s="2" t="str">
        <f t="shared" ref="AG15:AR19" si="0">IFERROR(C15/R15, "N.A.")</f>
        <v>N.A.</v>
      </c>
      <c r="AH15" s="2">
        <f t="shared" si="0"/>
        <v>10974.035087719298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>
        <f t="shared" si="0"/>
        <v>3730.0941176470587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4332.1853448275861</v>
      </c>
      <c r="AQ15" s="13" t="str">
        <f t="shared" si="0"/>
        <v>N.A.</v>
      </c>
      <c r="AR15" s="14">
        <f t="shared" si="0"/>
        <v>4332.1853448275861</v>
      </c>
    </row>
    <row r="16" spans="1:44" ht="15" customHeight="1" thickBot="1" x14ac:dyDescent="0.3">
      <c r="A16" s="3" t="s">
        <v>13</v>
      </c>
      <c r="B16" s="2">
        <v>3449960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3449960</v>
      </c>
      <c r="M16" s="13">
        <f t="shared" si="1"/>
        <v>0</v>
      </c>
      <c r="N16" s="14">
        <f t="shared" ref="N16:N18" si="2">L16+M16</f>
        <v>3449960</v>
      </c>
      <c r="P16" s="3" t="s">
        <v>13</v>
      </c>
      <c r="Q16" s="2">
        <v>1290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1290</v>
      </c>
      <c r="AB16" s="13">
        <f t="shared" si="3"/>
        <v>0</v>
      </c>
      <c r="AC16" s="14">
        <f t="shared" ref="AC16:AC18" si="4">AA16+AB16</f>
        <v>1290</v>
      </c>
      <c r="AE16" s="3" t="s">
        <v>13</v>
      </c>
      <c r="AF16" s="2">
        <f t="shared" ref="AF16:AF19" si="5">IFERROR(B16/Q16, "N.A.")</f>
        <v>2674.3875968992247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2674.3875968992247</v>
      </c>
      <c r="AQ16" s="13" t="str">
        <f t="shared" si="0"/>
        <v>N.A.</v>
      </c>
      <c r="AR16" s="14">
        <f t="shared" si="0"/>
        <v>2674.3875968992247</v>
      </c>
    </row>
    <row r="17" spans="1:44" ht="15" customHeight="1" thickBot="1" x14ac:dyDescent="0.3">
      <c r="A17" s="3" t="s">
        <v>14</v>
      </c>
      <c r="B17" s="2">
        <v>4894196</v>
      </c>
      <c r="C17" s="2">
        <v>29278904</v>
      </c>
      <c r="D17" s="2">
        <v>1975420</v>
      </c>
      <c r="E17" s="2"/>
      <c r="F17" s="2"/>
      <c r="G17" s="2">
        <v>3362600</v>
      </c>
      <c r="H17" s="2"/>
      <c r="I17" s="2">
        <v>2541710</v>
      </c>
      <c r="J17" s="2"/>
      <c r="K17" s="2"/>
      <c r="L17" s="1">
        <f t="shared" si="1"/>
        <v>6869616</v>
      </c>
      <c r="M17" s="13">
        <f t="shared" si="1"/>
        <v>35183214</v>
      </c>
      <c r="N17" s="14">
        <f t="shared" si="2"/>
        <v>42052830</v>
      </c>
      <c r="P17" s="3" t="s">
        <v>14</v>
      </c>
      <c r="Q17" s="2">
        <v>1839</v>
      </c>
      <c r="R17" s="2">
        <v>5753</v>
      </c>
      <c r="S17" s="2">
        <v>369</v>
      </c>
      <c r="T17" s="2">
        <v>0</v>
      </c>
      <c r="U17" s="2">
        <v>0</v>
      </c>
      <c r="V17" s="2">
        <v>510</v>
      </c>
      <c r="W17" s="2">
        <v>0</v>
      </c>
      <c r="X17" s="2">
        <v>767</v>
      </c>
      <c r="Y17" s="2">
        <v>0</v>
      </c>
      <c r="Z17" s="2">
        <v>0</v>
      </c>
      <c r="AA17" s="1">
        <f t="shared" si="3"/>
        <v>2208</v>
      </c>
      <c r="AB17" s="13">
        <f t="shared" si="3"/>
        <v>7030</v>
      </c>
      <c r="AC17" s="14">
        <f t="shared" si="4"/>
        <v>9238</v>
      </c>
      <c r="AE17" s="3" t="s">
        <v>14</v>
      </c>
      <c r="AF17" s="2">
        <f t="shared" si="5"/>
        <v>2661.3355084284935</v>
      </c>
      <c r="AG17" s="2">
        <f t="shared" si="0"/>
        <v>5089.3280027811579</v>
      </c>
      <c r="AH17" s="2">
        <f t="shared" si="0"/>
        <v>5353.4417344173444</v>
      </c>
      <c r="AI17" s="2" t="str">
        <f t="shared" si="0"/>
        <v>N.A.</v>
      </c>
      <c r="AJ17" s="2" t="str">
        <f t="shared" si="0"/>
        <v>N.A.</v>
      </c>
      <c r="AK17" s="2">
        <f t="shared" si="0"/>
        <v>6593.333333333333</v>
      </c>
      <c r="AL17" s="2" t="str">
        <f t="shared" si="0"/>
        <v>N.A.</v>
      </c>
      <c r="AM17" s="2">
        <f t="shared" si="0"/>
        <v>3313.833116036506</v>
      </c>
      <c r="AN17" s="2" t="str">
        <f t="shared" si="0"/>
        <v>N.A.</v>
      </c>
      <c r="AO17" s="2" t="str">
        <f t="shared" si="0"/>
        <v>N.A.</v>
      </c>
      <c r="AP17" s="15">
        <f t="shared" si="0"/>
        <v>3111.2391304347825</v>
      </c>
      <c r="AQ17" s="13">
        <f t="shared" si="0"/>
        <v>5004.724608819346</v>
      </c>
      <c r="AR17" s="14">
        <f t="shared" si="0"/>
        <v>4552.1573933751897</v>
      </c>
    </row>
    <row r="18" spans="1:44" ht="15" customHeight="1" thickBot="1" x14ac:dyDescent="0.3">
      <c r="A18" s="3" t="s">
        <v>15</v>
      </c>
      <c r="B18" s="2"/>
      <c r="C18" s="2"/>
      <c r="D18" s="2">
        <v>1324345</v>
      </c>
      <c r="E18" s="2"/>
      <c r="F18" s="2"/>
      <c r="G18" s="2"/>
      <c r="H18" s="2"/>
      <c r="I18" s="2"/>
      <c r="J18" s="2"/>
      <c r="K18" s="2"/>
      <c r="L18" s="1">
        <f t="shared" si="1"/>
        <v>1324345</v>
      </c>
      <c r="M18" s="13">
        <f t="shared" si="1"/>
        <v>0</v>
      </c>
      <c r="N18" s="14">
        <f t="shared" si="2"/>
        <v>1324345</v>
      </c>
      <c r="P18" s="3" t="s">
        <v>15</v>
      </c>
      <c r="Q18" s="2">
        <v>0</v>
      </c>
      <c r="R18" s="2">
        <v>0</v>
      </c>
      <c r="S18" s="2">
        <v>398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3"/>
        <v>398</v>
      </c>
      <c r="AB18" s="13">
        <f t="shared" si="3"/>
        <v>0</v>
      </c>
      <c r="AC18" s="17">
        <f t="shared" si="4"/>
        <v>398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>
        <f t="shared" si="0"/>
        <v>3327.5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3327.5</v>
      </c>
      <c r="AQ18" s="13" t="str">
        <f t="shared" si="0"/>
        <v>N.A.</v>
      </c>
      <c r="AR18" s="14">
        <f t="shared" si="0"/>
        <v>3327.5</v>
      </c>
    </row>
    <row r="19" spans="1:44" ht="15" customHeight="1" thickBot="1" x14ac:dyDescent="0.3">
      <c r="A19" s="4" t="s">
        <v>16</v>
      </c>
      <c r="B19" s="2">
        <v>10511356</v>
      </c>
      <c r="C19" s="2">
        <v>29278904</v>
      </c>
      <c r="D19" s="2">
        <v>6427365</v>
      </c>
      <c r="E19" s="2"/>
      <c r="F19" s="2"/>
      <c r="G19" s="2">
        <v>3362600</v>
      </c>
      <c r="H19" s="2">
        <v>4755870</v>
      </c>
      <c r="I19" s="2">
        <v>2541710</v>
      </c>
      <c r="J19" s="2">
        <v>0</v>
      </c>
      <c r="K19" s="2"/>
      <c r="L19" s="1">
        <f t="shared" ref="L19" si="6">B19+D19+F19+H19+J19</f>
        <v>21694591</v>
      </c>
      <c r="M19" s="13">
        <f t="shared" ref="M19" si="7">C19+E19+G19+I19+K19</f>
        <v>35183214</v>
      </c>
      <c r="N19" s="17">
        <f t="shared" ref="N19" si="8">L19+M19</f>
        <v>56877805</v>
      </c>
      <c r="P19" s="4" t="s">
        <v>16</v>
      </c>
      <c r="Q19" s="2">
        <v>3549</v>
      </c>
      <c r="R19" s="2">
        <v>5753</v>
      </c>
      <c r="S19" s="2">
        <v>1052</v>
      </c>
      <c r="T19" s="2">
        <v>0</v>
      </c>
      <c r="U19" s="2">
        <v>0</v>
      </c>
      <c r="V19" s="2">
        <v>510</v>
      </c>
      <c r="W19" s="2">
        <v>1275</v>
      </c>
      <c r="X19" s="2">
        <v>767</v>
      </c>
      <c r="Y19" s="2">
        <v>340</v>
      </c>
      <c r="Z19" s="2">
        <v>0</v>
      </c>
      <c r="AA19" s="1">
        <f t="shared" ref="AA19" si="9">Q19+S19+U19+W19+Y19</f>
        <v>6216</v>
      </c>
      <c r="AB19" s="13">
        <f t="shared" ref="AB19" si="10">R19+T19+V19+X19+Z19</f>
        <v>7030</v>
      </c>
      <c r="AC19" s="14">
        <f t="shared" ref="AC19" si="11">AA19+AB19</f>
        <v>13246</v>
      </c>
      <c r="AE19" s="4" t="s">
        <v>16</v>
      </c>
      <c r="AF19" s="2">
        <f t="shared" si="5"/>
        <v>2961.7796562411945</v>
      </c>
      <c r="AG19" s="2">
        <f t="shared" si="0"/>
        <v>5089.3280027811579</v>
      </c>
      <c r="AH19" s="2">
        <f t="shared" si="0"/>
        <v>6109.6625475285173</v>
      </c>
      <c r="AI19" s="2" t="str">
        <f t="shared" si="0"/>
        <v>N.A.</v>
      </c>
      <c r="AJ19" s="2" t="str">
        <f t="shared" si="0"/>
        <v>N.A.</v>
      </c>
      <c r="AK19" s="2">
        <f t="shared" si="0"/>
        <v>6593.333333333333</v>
      </c>
      <c r="AL19" s="2">
        <f t="shared" si="0"/>
        <v>3730.0941176470587</v>
      </c>
      <c r="AM19" s="2">
        <f t="shared" si="0"/>
        <v>3313.833116036506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3490.1208172458173</v>
      </c>
      <c r="AQ19" s="13">
        <f t="shared" ref="AQ19" si="13">IFERROR(M19/AB19, "N.A.")</f>
        <v>5004.724608819346</v>
      </c>
      <c r="AR19" s="14">
        <f t="shared" ref="AR19" si="14">IFERROR(N19/AC19, "N.A.")</f>
        <v>4293.9608183602595</v>
      </c>
    </row>
    <row r="20" spans="1:44" ht="15" customHeight="1" thickBot="1" x14ac:dyDescent="0.3">
      <c r="A20" s="5" t="s">
        <v>0</v>
      </c>
      <c r="B20" s="44">
        <f>B19+C19</f>
        <v>39790260</v>
      </c>
      <c r="C20" s="45"/>
      <c r="D20" s="44">
        <f>D19+E19</f>
        <v>6427365</v>
      </c>
      <c r="E20" s="45"/>
      <c r="F20" s="44">
        <f>F19+G19</f>
        <v>3362600</v>
      </c>
      <c r="G20" s="45"/>
      <c r="H20" s="44">
        <f>H19+I19</f>
        <v>7297580</v>
      </c>
      <c r="I20" s="45"/>
      <c r="J20" s="44">
        <f>J19+K19</f>
        <v>0</v>
      </c>
      <c r="K20" s="45"/>
      <c r="L20" s="44">
        <f>L19+M19</f>
        <v>56877805</v>
      </c>
      <c r="M20" s="46"/>
      <c r="N20" s="18">
        <f>B20+D20+F20+H20+J20</f>
        <v>56877805</v>
      </c>
      <c r="P20" s="5" t="s">
        <v>0</v>
      </c>
      <c r="Q20" s="44">
        <f>Q19+R19</f>
        <v>9302</v>
      </c>
      <c r="R20" s="45"/>
      <c r="S20" s="44">
        <f>S19+T19</f>
        <v>1052</v>
      </c>
      <c r="T20" s="45"/>
      <c r="U20" s="44">
        <f>U19+V19</f>
        <v>510</v>
      </c>
      <c r="V20" s="45"/>
      <c r="W20" s="44">
        <f>W19+X19</f>
        <v>2042</v>
      </c>
      <c r="X20" s="45"/>
      <c r="Y20" s="44">
        <f>Y19+Z19</f>
        <v>340</v>
      </c>
      <c r="Z20" s="45"/>
      <c r="AA20" s="44">
        <f>AA19+AB19</f>
        <v>13246</v>
      </c>
      <c r="AB20" s="45"/>
      <c r="AC20" s="19">
        <f>Q20+S20+U20+W20+Y20</f>
        <v>13246</v>
      </c>
      <c r="AE20" s="5" t="s">
        <v>0</v>
      </c>
      <c r="AF20" s="24">
        <f>IFERROR(B20/Q20,"N.A.")</f>
        <v>4277.602666093313</v>
      </c>
      <c r="AG20" s="25"/>
      <c r="AH20" s="24">
        <f>IFERROR(D20/S20,"N.A.")</f>
        <v>6109.6625475285173</v>
      </c>
      <c r="AI20" s="25"/>
      <c r="AJ20" s="24">
        <f>IFERROR(F20/U20,"N.A.")</f>
        <v>6593.333333333333</v>
      </c>
      <c r="AK20" s="25"/>
      <c r="AL20" s="24">
        <f>IFERROR(H20/W20,"N.A.")</f>
        <v>3573.741429970617</v>
      </c>
      <c r="AM20" s="25"/>
      <c r="AN20" s="24">
        <f>IFERROR(J20/Y20,"N.A.")</f>
        <v>0</v>
      </c>
      <c r="AO20" s="25"/>
      <c r="AP20" s="24">
        <f>IFERROR(L20/AA20,"N.A.")</f>
        <v>4293.9608183602595</v>
      </c>
      <c r="AQ20" s="25"/>
      <c r="AR20" s="16">
        <f>IFERROR(N20/AC20, "N.A.")</f>
        <v>4293.9608183602595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6" t="s">
        <v>1</v>
      </c>
      <c r="B23" s="29" t="s">
        <v>2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26" t="s">
        <v>0</v>
      </c>
      <c r="P23" s="26" t="s">
        <v>1</v>
      </c>
      <c r="Q23" s="29" t="s">
        <v>2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26" t="s">
        <v>0</v>
      </c>
      <c r="AE23" s="26" t="s">
        <v>1</v>
      </c>
      <c r="AF23" s="29" t="s">
        <v>2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26" t="s">
        <v>0</v>
      </c>
    </row>
    <row r="24" spans="1:44" ht="15" customHeight="1" x14ac:dyDescent="0.25">
      <c r="A24" s="27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8"/>
      <c r="N24" s="27"/>
      <c r="P24" s="27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8"/>
      <c r="AC24" s="27"/>
      <c r="AE24" s="27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8"/>
      <c r="AR24" s="27"/>
    </row>
    <row r="25" spans="1:44" ht="15" customHeight="1" thickBot="1" x14ac:dyDescent="0.3">
      <c r="A25" s="27"/>
      <c r="B25" s="40" t="s">
        <v>8</v>
      </c>
      <c r="C25" s="41"/>
      <c r="D25" s="42" t="s">
        <v>9</v>
      </c>
      <c r="E25" s="43"/>
      <c r="F25" s="36"/>
      <c r="G25" s="37"/>
      <c r="H25" s="36"/>
      <c r="I25" s="37"/>
      <c r="J25" s="36"/>
      <c r="K25" s="37"/>
      <c r="L25" s="36"/>
      <c r="M25" s="39"/>
      <c r="N25" s="27"/>
      <c r="P25" s="27"/>
      <c r="Q25" s="40" t="s">
        <v>8</v>
      </c>
      <c r="R25" s="41"/>
      <c r="S25" s="42" t="s">
        <v>9</v>
      </c>
      <c r="T25" s="43"/>
      <c r="U25" s="36"/>
      <c r="V25" s="37"/>
      <c r="W25" s="36"/>
      <c r="X25" s="37"/>
      <c r="Y25" s="36"/>
      <c r="Z25" s="37"/>
      <c r="AA25" s="36"/>
      <c r="AB25" s="39"/>
      <c r="AC25" s="27"/>
      <c r="AE25" s="27"/>
      <c r="AF25" s="40" t="s">
        <v>8</v>
      </c>
      <c r="AG25" s="41"/>
      <c r="AH25" s="42" t="s">
        <v>9</v>
      </c>
      <c r="AI25" s="43"/>
      <c r="AJ25" s="36"/>
      <c r="AK25" s="37"/>
      <c r="AL25" s="36"/>
      <c r="AM25" s="37"/>
      <c r="AN25" s="36"/>
      <c r="AO25" s="37"/>
      <c r="AP25" s="36"/>
      <c r="AQ25" s="39"/>
      <c r="AR25" s="27"/>
    </row>
    <row r="26" spans="1:44" ht="15" customHeight="1" thickBot="1" x14ac:dyDescent="0.3">
      <c r="A26" s="28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8"/>
      <c r="P26" s="28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8"/>
      <c r="AE26" s="28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8"/>
    </row>
    <row r="27" spans="1:44" ht="15" customHeight="1" thickBot="1" x14ac:dyDescent="0.3">
      <c r="A27" s="3" t="s">
        <v>12</v>
      </c>
      <c r="B27" s="2">
        <v>2167200</v>
      </c>
      <c r="C27" s="2"/>
      <c r="D27" s="2">
        <v>3127600</v>
      </c>
      <c r="E27" s="2"/>
      <c r="F27" s="2"/>
      <c r="G27" s="2"/>
      <c r="H27" s="2">
        <v>3772739.9999999995</v>
      </c>
      <c r="I27" s="2"/>
      <c r="J27" s="2"/>
      <c r="K27" s="2"/>
      <c r="L27" s="1">
        <f>B27+D27+F27+H27+J27</f>
        <v>9067540</v>
      </c>
      <c r="M27" s="13">
        <f>C27+E27+G27+I27+K27</f>
        <v>0</v>
      </c>
      <c r="N27" s="14">
        <f>L27+M27</f>
        <v>9067540</v>
      </c>
      <c r="P27" s="3" t="s">
        <v>12</v>
      </c>
      <c r="Q27" s="2">
        <v>420</v>
      </c>
      <c r="R27" s="2">
        <v>0</v>
      </c>
      <c r="S27" s="2">
        <v>285</v>
      </c>
      <c r="T27" s="2">
        <v>0</v>
      </c>
      <c r="U27" s="2">
        <v>0</v>
      </c>
      <c r="V27" s="2">
        <v>0</v>
      </c>
      <c r="W27" s="2">
        <v>850</v>
      </c>
      <c r="X27" s="2">
        <v>0</v>
      </c>
      <c r="Y27" s="2">
        <v>0</v>
      </c>
      <c r="Z27" s="2">
        <v>0</v>
      </c>
      <c r="AA27" s="1">
        <f>Q27+S27+U27+W27+Y27</f>
        <v>1555</v>
      </c>
      <c r="AB27" s="13">
        <f>R27+T27+V27+X27+Z27</f>
        <v>0</v>
      </c>
      <c r="AC27" s="14">
        <f>AA27+AB27</f>
        <v>1555</v>
      </c>
      <c r="AE27" s="3" t="s">
        <v>12</v>
      </c>
      <c r="AF27" s="2">
        <f>IFERROR(B27/Q27, "N.A.")</f>
        <v>5160</v>
      </c>
      <c r="AG27" s="2" t="str">
        <f t="shared" ref="AG27:AR31" si="15">IFERROR(C27/R27, "N.A.")</f>
        <v>N.A.</v>
      </c>
      <c r="AH27" s="2">
        <f t="shared" si="15"/>
        <v>10974.035087719298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>
        <f t="shared" si="15"/>
        <v>4438.5176470588231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5831.2154340836014</v>
      </c>
      <c r="AQ27" s="13" t="str">
        <f t="shared" si="15"/>
        <v>N.A.</v>
      </c>
      <c r="AR27" s="14">
        <f t="shared" si="15"/>
        <v>5831.2154340836014</v>
      </c>
    </row>
    <row r="28" spans="1:44" ht="15" customHeight="1" thickBot="1" x14ac:dyDescent="0.3">
      <c r="A28" s="3" t="s">
        <v>13</v>
      </c>
      <c r="B28" s="2">
        <v>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86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86</v>
      </c>
      <c r="AB28" s="13">
        <f t="shared" si="18"/>
        <v>0</v>
      </c>
      <c r="AC28" s="14">
        <f t="shared" ref="AC28:AC30" si="19">AA28+AB28</f>
        <v>86</v>
      </c>
      <c r="AE28" s="3" t="s">
        <v>13</v>
      </c>
      <c r="AF28" s="2">
        <f t="shared" ref="AF28:AF31" si="20">IFERROR(B28/Q28, "N.A.")</f>
        <v>0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0</v>
      </c>
      <c r="AQ28" s="13" t="str">
        <f t="shared" si="15"/>
        <v>N.A.</v>
      </c>
      <c r="AR28" s="14">
        <f t="shared" si="15"/>
        <v>0</v>
      </c>
    </row>
    <row r="29" spans="1:44" ht="15" customHeight="1" thickBot="1" x14ac:dyDescent="0.3">
      <c r="A29" s="3" t="s">
        <v>14</v>
      </c>
      <c r="B29" s="2">
        <v>3019200</v>
      </c>
      <c r="C29" s="2">
        <v>20592594</v>
      </c>
      <c r="D29" s="2">
        <v>513420</v>
      </c>
      <c r="E29" s="2"/>
      <c r="F29" s="2"/>
      <c r="G29" s="2">
        <v>2046800</v>
      </c>
      <c r="H29" s="2"/>
      <c r="I29" s="2">
        <v>2541710</v>
      </c>
      <c r="J29" s="2"/>
      <c r="K29" s="2"/>
      <c r="L29" s="1">
        <f t="shared" si="16"/>
        <v>3532620</v>
      </c>
      <c r="M29" s="13">
        <f t="shared" si="16"/>
        <v>25181104</v>
      </c>
      <c r="N29" s="14">
        <f t="shared" si="17"/>
        <v>28713724</v>
      </c>
      <c r="P29" s="3" t="s">
        <v>14</v>
      </c>
      <c r="Q29" s="2">
        <v>990</v>
      </c>
      <c r="R29" s="2">
        <v>3753</v>
      </c>
      <c r="S29" s="2">
        <v>199</v>
      </c>
      <c r="T29" s="2">
        <v>0</v>
      </c>
      <c r="U29" s="2">
        <v>0</v>
      </c>
      <c r="V29" s="2">
        <v>340</v>
      </c>
      <c r="W29" s="2">
        <v>0</v>
      </c>
      <c r="X29" s="2">
        <v>767</v>
      </c>
      <c r="Y29" s="2">
        <v>0</v>
      </c>
      <c r="Z29" s="2">
        <v>0</v>
      </c>
      <c r="AA29" s="1">
        <f t="shared" si="18"/>
        <v>1189</v>
      </c>
      <c r="AB29" s="13">
        <f t="shared" si="18"/>
        <v>4860</v>
      </c>
      <c r="AC29" s="14">
        <f t="shared" si="19"/>
        <v>6049</v>
      </c>
      <c r="AE29" s="3" t="s">
        <v>14</v>
      </c>
      <c r="AF29" s="2">
        <f t="shared" si="20"/>
        <v>3049.6969696969695</v>
      </c>
      <c r="AG29" s="2">
        <f t="shared" si="15"/>
        <v>5486.9688249400479</v>
      </c>
      <c r="AH29" s="2">
        <f t="shared" si="15"/>
        <v>2580</v>
      </c>
      <c r="AI29" s="2" t="str">
        <f t="shared" si="15"/>
        <v>N.A.</v>
      </c>
      <c r="AJ29" s="2" t="str">
        <f t="shared" si="15"/>
        <v>N.A.</v>
      </c>
      <c r="AK29" s="2">
        <f t="shared" si="15"/>
        <v>6020</v>
      </c>
      <c r="AL29" s="2" t="str">
        <f t="shared" si="15"/>
        <v>N.A.</v>
      </c>
      <c r="AM29" s="2">
        <f t="shared" si="15"/>
        <v>3313.833116036506</v>
      </c>
      <c r="AN29" s="2" t="str">
        <f t="shared" si="15"/>
        <v>N.A.</v>
      </c>
      <c r="AO29" s="2" t="str">
        <f t="shared" si="15"/>
        <v>N.A.</v>
      </c>
      <c r="AP29" s="15">
        <f t="shared" si="15"/>
        <v>2971.0849453322121</v>
      </c>
      <c r="AQ29" s="13">
        <f t="shared" si="15"/>
        <v>5181.2971193415642</v>
      </c>
      <c r="AR29" s="14">
        <f t="shared" si="15"/>
        <v>4746.8546867250789</v>
      </c>
    </row>
    <row r="30" spans="1:44" ht="15" customHeight="1" thickBot="1" x14ac:dyDescent="0.3">
      <c r="A30" s="3" t="s">
        <v>15</v>
      </c>
      <c r="B30" s="2"/>
      <c r="C30" s="2"/>
      <c r="D30" s="2">
        <v>1324345</v>
      </c>
      <c r="E30" s="2"/>
      <c r="F30" s="2"/>
      <c r="G30" s="2"/>
      <c r="H30" s="2"/>
      <c r="I30" s="2"/>
      <c r="J30" s="2"/>
      <c r="K30" s="2"/>
      <c r="L30" s="1">
        <f t="shared" si="16"/>
        <v>1324345</v>
      </c>
      <c r="M30" s="13">
        <f t="shared" si="16"/>
        <v>0</v>
      </c>
      <c r="N30" s="14">
        <f t="shared" si="17"/>
        <v>1324345</v>
      </c>
      <c r="P30" s="3" t="s">
        <v>15</v>
      </c>
      <c r="Q30" s="2">
        <v>0</v>
      </c>
      <c r="R30" s="2">
        <v>0</v>
      </c>
      <c r="S30" s="2">
        <v>398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8"/>
        <v>398</v>
      </c>
      <c r="AB30" s="13">
        <f t="shared" si="18"/>
        <v>0</v>
      </c>
      <c r="AC30" s="17">
        <f t="shared" si="19"/>
        <v>398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>
        <f t="shared" si="15"/>
        <v>3327.5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3327.5</v>
      </c>
      <c r="AQ30" s="13" t="str">
        <f t="shared" si="15"/>
        <v>N.A.</v>
      </c>
      <c r="AR30" s="14">
        <f t="shared" si="15"/>
        <v>3327.5</v>
      </c>
    </row>
    <row r="31" spans="1:44" ht="15" customHeight="1" thickBot="1" x14ac:dyDescent="0.3">
      <c r="A31" s="4" t="s">
        <v>16</v>
      </c>
      <c r="B31" s="2">
        <v>5186400</v>
      </c>
      <c r="C31" s="2">
        <v>20592594</v>
      </c>
      <c r="D31" s="2">
        <v>4965365</v>
      </c>
      <c r="E31" s="2"/>
      <c r="F31" s="2"/>
      <c r="G31" s="2">
        <v>2046800</v>
      </c>
      <c r="H31" s="2">
        <v>3772739.9999999995</v>
      </c>
      <c r="I31" s="2">
        <v>2541710</v>
      </c>
      <c r="J31" s="2"/>
      <c r="K31" s="2"/>
      <c r="L31" s="1">
        <f t="shared" ref="L31" si="21">B31+D31+F31+H31+J31</f>
        <v>13924505</v>
      </c>
      <c r="M31" s="13">
        <f t="shared" ref="M31" si="22">C31+E31+G31+I31+K31</f>
        <v>25181104</v>
      </c>
      <c r="N31" s="17">
        <f t="shared" ref="N31" si="23">L31+M31</f>
        <v>39105609</v>
      </c>
      <c r="P31" s="4" t="s">
        <v>16</v>
      </c>
      <c r="Q31" s="2">
        <v>1496</v>
      </c>
      <c r="R31" s="2">
        <v>3753</v>
      </c>
      <c r="S31" s="2">
        <v>882</v>
      </c>
      <c r="T31" s="2">
        <v>0</v>
      </c>
      <c r="U31" s="2">
        <v>0</v>
      </c>
      <c r="V31" s="2">
        <v>340</v>
      </c>
      <c r="W31" s="2">
        <v>850</v>
      </c>
      <c r="X31" s="2">
        <v>767</v>
      </c>
      <c r="Y31" s="2">
        <v>0</v>
      </c>
      <c r="Z31" s="2">
        <v>0</v>
      </c>
      <c r="AA31" s="1">
        <f t="shared" ref="AA31" si="24">Q31+S31+U31+W31+Y31</f>
        <v>3228</v>
      </c>
      <c r="AB31" s="13">
        <f t="shared" ref="AB31" si="25">R31+T31+V31+X31+Z31</f>
        <v>4860</v>
      </c>
      <c r="AC31" s="14">
        <f t="shared" ref="AC31" si="26">AA31+AB31</f>
        <v>8088</v>
      </c>
      <c r="AE31" s="4" t="s">
        <v>16</v>
      </c>
      <c r="AF31" s="2">
        <f t="shared" si="20"/>
        <v>3466.8449197860964</v>
      </c>
      <c r="AG31" s="2">
        <f t="shared" si="15"/>
        <v>5486.9688249400479</v>
      </c>
      <c r="AH31" s="2">
        <f t="shared" si="15"/>
        <v>5629.6655328798188</v>
      </c>
      <c r="AI31" s="2" t="str">
        <f t="shared" si="15"/>
        <v>N.A.</v>
      </c>
      <c r="AJ31" s="2" t="str">
        <f t="shared" si="15"/>
        <v>N.A.</v>
      </c>
      <c r="AK31" s="2">
        <f t="shared" si="15"/>
        <v>6020</v>
      </c>
      <c r="AL31" s="2">
        <f t="shared" si="15"/>
        <v>4438.5176470588231</v>
      </c>
      <c r="AM31" s="2">
        <f t="shared" si="15"/>
        <v>3313.833116036506</v>
      </c>
      <c r="AN31" s="2" t="str">
        <f t="shared" si="15"/>
        <v>N.A.</v>
      </c>
      <c r="AO31" s="2" t="str">
        <f t="shared" si="15"/>
        <v>N.A.</v>
      </c>
      <c r="AP31" s="15">
        <f t="shared" ref="AP31" si="27">IFERROR(L31/AA31, "N.A.")</f>
        <v>4313.663258983891</v>
      </c>
      <c r="AQ31" s="13">
        <f t="shared" ref="AQ31" si="28">IFERROR(M31/AB31, "N.A.")</f>
        <v>5181.2971193415642</v>
      </c>
      <c r="AR31" s="14">
        <f t="shared" ref="AR31" si="29">IFERROR(N31/AC31, "N.A.")</f>
        <v>4835.015949554896</v>
      </c>
    </row>
    <row r="32" spans="1:44" ht="15" customHeight="1" thickBot="1" x14ac:dyDescent="0.3">
      <c r="A32" s="5" t="s">
        <v>0</v>
      </c>
      <c r="B32" s="44">
        <f>B31+C31</f>
        <v>25778994</v>
      </c>
      <c r="C32" s="45"/>
      <c r="D32" s="44">
        <f>D31+E31</f>
        <v>4965365</v>
      </c>
      <c r="E32" s="45"/>
      <c r="F32" s="44">
        <f>F31+G31</f>
        <v>2046800</v>
      </c>
      <c r="G32" s="45"/>
      <c r="H32" s="44">
        <f>H31+I31</f>
        <v>6314450</v>
      </c>
      <c r="I32" s="45"/>
      <c r="J32" s="44">
        <f>J31+K31</f>
        <v>0</v>
      </c>
      <c r="K32" s="45"/>
      <c r="L32" s="44">
        <f>L31+M31</f>
        <v>39105609</v>
      </c>
      <c r="M32" s="46"/>
      <c r="N32" s="18">
        <f>B32+D32+F32+H32+J32</f>
        <v>39105609</v>
      </c>
      <c r="P32" s="5" t="s">
        <v>0</v>
      </c>
      <c r="Q32" s="44">
        <f>Q31+R31</f>
        <v>5249</v>
      </c>
      <c r="R32" s="45"/>
      <c r="S32" s="44">
        <f>S31+T31</f>
        <v>882</v>
      </c>
      <c r="T32" s="45"/>
      <c r="U32" s="44">
        <f>U31+V31</f>
        <v>340</v>
      </c>
      <c r="V32" s="45"/>
      <c r="W32" s="44">
        <f>W31+X31</f>
        <v>1617</v>
      </c>
      <c r="X32" s="45"/>
      <c r="Y32" s="44">
        <f>Y31+Z31</f>
        <v>0</v>
      </c>
      <c r="Z32" s="45"/>
      <c r="AA32" s="44">
        <f>AA31+AB31</f>
        <v>8088</v>
      </c>
      <c r="AB32" s="45"/>
      <c r="AC32" s="19">
        <f>Q32+S32+U32+W32+Y32</f>
        <v>8088</v>
      </c>
      <c r="AE32" s="5" t="s">
        <v>0</v>
      </c>
      <c r="AF32" s="24">
        <f>IFERROR(B32/Q32,"N.A.")</f>
        <v>4911.2200419127457</v>
      </c>
      <c r="AG32" s="25"/>
      <c r="AH32" s="24">
        <f>IFERROR(D32/S32,"N.A.")</f>
        <v>5629.6655328798188</v>
      </c>
      <c r="AI32" s="25"/>
      <c r="AJ32" s="24">
        <f>IFERROR(F32/U32,"N.A.")</f>
        <v>6020</v>
      </c>
      <c r="AK32" s="25"/>
      <c r="AL32" s="24">
        <f>IFERROR(H32/W32,"N.A.")</f>
        <v>3905.0401978973409</v>
      </c>
      <c r="AM32" s="25"/>
      <c r="AN32" s="24" t="str">
        <f>IFERROR(J32/Y32,"N.A.")</f>
        <v>N.A.</v>
      </c>
      <c r="AO32" s="25"/>
      <c r="AP32" s="24">
        <f>IFERROR(L32/AA32,"N.A.")</f>
        <v>4835.015949554896</v>
      </c>
      <c r="AQ32" s="25"/>
      <c r="AR32" s="16">
        <f>IFERROR(N32/AC32, "N.A.")</f>
        <v>4835.015949554896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6" t="s">
        <v>1</v>
      </c>
      <c r="B35" s="29" t="s">
        <v>2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26" t="s">
        <v>0</v>
      </c>
      <c r="P35" s="26" t="s">
        <v>1</v>
      </c>
      <c r="Q35" s="29" t="s">
        <v>2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26" t="s">
        <v>0</v>
      </c>
      <c r="AE35" s="26" t="s">
        <v>1</v>
      </c>
      <c r="AF35" s="29" t="s">
        <v>2</v>
      </c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26" t="s">
        <v>0</v>
      </c>
    </row>
    <row r="36" spans="1:44" ht="15" customHeight="1" x14ac:dyDescent="0.25">
      <c r="A36" s="27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8"/>
      <c r="N36" s="27"/>
      <c r="P36" s="27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8"/>
      <c r="AC36" s="27"/>
      <c r="AE36" s="27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8"/>
      <c r="AR36" s="27"/>
    </row>
    <row r="37" spans="1:44" ht="15" customHeight="1" thickBot="1" x14ac:dyDescent="0.3">
      <c r="A37" s="27"/>
      <c r="B37" s="40" t="s">
        <v>8</v>
      </c>
      <c r="C37" s="41"/>
      <c r="D37" s="42" t="s">
        <v>9</v>
      </c>
      <c r="E37" s="43"/>
      <c r="F37" s="36"/>
      <c r="G37" s="37"/>
      <c r="H37" s="36"/>
      <c r="I37" s="37"/>
      <c r="J37" s="36"/>
      <c r="K37" s="37"/>
      <c r="L37" s="36"/>
      <c r="M37" s="39"/>
      <c r="N37" s="27"/>
      <c r="P37" s="27"/>
      <c r="Q37" s="40" t="s">
        <v>8</v>
      </c>
      <c r="R37" s="41"/>
      <c r="S37" s="42" t="s">
        <v>9</v>
      </c>
      <c r="T37" s="43"/>
      <c r="U37" s="36"/>
      <c r="V37" s="37"/>
      <c r="W37" s="36"/>
      <c r="X37" s="37"/>
      <c r="Y37" s="36"/>
      <c r="Z37" s="37"/>
      <c r="AA37" s="36"/>
      <c r="AB37" s="39"/>
      <c r="AC37" s="27"/>
      <c r="AE37" s="27"/>
      <c r="AF37" s="40" t="s">
        <v>8</v>
      </c>
      <c r="AG37" s="41"/>
      <c r="AH37" s="42" t="s">
        <v>9</v>
      </c>
      <c r="AI37" s="43"/>
      <c r="AJ37" s="36"/>
      <c r="AK37" s="37"/>
      <c r="AL37" s="36"/>
      <c r="AM37" s="37"/>
      <c r="AN37" s="36"/>
      <c r="AO37" s="37"/>
      <c r="AP37" s="36"/>
      <c r="AQ37" s="39"/>
      <c r="AR37" s="27"/>
    </row>
    <row r="38" spans="1:44" ht="15" customHeight="1" thickBot="1" x14ac:dyDescent="0.3">
      <c r="A38" s="28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8"/>
      <c r="P38" s="28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8"/>
      <c r="AE38" s="28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8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983130.00000000012</v>
      </c>
      <c r="I39" s="2"/>
      <c r="J39" s="2">
        <v>0</v>
      </c>
      <c r="K39" s="2"/>
      <c r="L39" s="1">
        <f>B39+D39+F39+H39+J39</f>
        <v>983130.00000000012</v>
      </c>
      <c r="M39" s="13">
        <f>C39+E39+G39+I39+K39</f>
        <v>0</v>
      </c>
      <c r="N39" s="14">
        <f>L39+M39</f>
        <v>983130.00000000012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425</v>
      </c>
      <c r="X39" s="2">
        <v>0</v>
      </c>
      <c r="Y39" s="2">
        <v>340</v>
      </c>
      <c r="Z39" s="2">
        <v>0</v>
      </c>
      <c r="AA39" s="1">
        <f>Q39+S39+U39+W39+Y39</f>
        <v>765</v>
      </c>
      <c r="AB39" s="13">
        <f>R39+T39+V39+X39+Z39</f>
        <v>0</v>
      </c>
      <c r="AC39" s="14">
        <f>AA39+AB39</f>
        <v>765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2313.2470588235296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1285.1372549019609</v>
      </c>
      <c r="AQ39" s="13" t="str">
        <f t="shared" si="30"/>
        <v>N.A.</v>
      </c>
      <c r="AR39" s="14">
        <f t="shared" si="30"/>
        <v>1285.1372549019609</v>
      </c>
    </row>
    <row r="40" spans="1:44" ht="15" customHeight="1" thickBot="1" x14ac:dyDescent="0.3">
      <c r="A40" s="3" t="s">
        <v>13</v>
      </c>
      <c r="B40" s="2">
        <v>3449959.9999999995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3449959.9999999995</v>
      </c>
      <c r="M40" s="13">
        <f t="shared" si="31"/>
        <v>0</v>
      </c>
      <c r="N40" s="14">
        <f t="shared" ref="N40:N42" si="32">L40+M40</f>
        <v>3449959.9999999995</v>
      </c>
      <c r="P40" s="3" t="s">
        <v>13</v>
      </c>
      <c r="Q40" s="2">
        <v>1204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1204</v>
      </c>
      <c r="AB40" s="13">
        <f t="shared" si="33"/>
        <v>0</v>
      </c>
      <c r="AC40" s="14">
        <f t="shared" ref="AC40:AC42" si="34">AA40+AB40</f>
        <v>1204</v>
      </c>
      <c r="AE40" s="3" t="s">
        <v>13</v>
      </c>
      <c r="AF40" s="2">
        <f t="shared" ref="AF40:AF43" si="35">IFERROR(B40/Q40, "N.A.")</f>
        <v>2865.4152823920263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2865.4152823920263</v>
      </c>
      <c r="AQ40" s="13" t="str">
        <f t="shared" si="30"/>
        <v>N.A.</v>
      </c>
      <c r="AR40" s="14">
        <f t="shared" si="30"/>
        <v>2865.4152823920263</v>
      </c>
    </row>
    <row r="41" spans="1:44" ht="15" customHeight="1" thickBot="1" x14ac:dyDescent="0.3">
      <c r="A41" s="3" t="s">
        <v>14</v>
      </c>
      <c r="B41" s="2">
        <v>1874995.9999999998</v>
      </c>
      <c r="C41" s="2">
        <v>8686310</v>
      </c>
      <c r="D41" s="2">
        <v>1462000</v>
      </c>
      <c r="E41" s="2"/>
      <c r="F41" s="2"/>
      <c r="G41" s="2">
        <v>1315800</v>
      </c>
      <c r="H41" s="2"/>
      <c r="I41" s="2"/>
      <c r="J41" s="2"/>
      <c r="K41" s="2"/>
      <c r="L41" s="1">
        <f t="shared" si="31"/>
        <v>3336996</v>
      </c>
      <c r="M41" s="13">
        <f t="shared" si="31"/>
        <v>10002110</v>
      </c>
      <c r="N41" s="14">
        <f t="shared" si="32"/>
        <v>13339106</v>
      </c>
      <c r="P41" s="3" t="s">
        <v>14</v>
      </c>
      <c r="Q41" s="2">
        <v>849</v>
      </c>
      <c r="R41" s="2">
        <v>2000</v>
      </c>
      <c r="S41" s="2">
        <v>170</v>
      </c>
      <c r="T41" s="2">
        <v>0</v>
      </c>
      <c r="U41" s="2">
        <v>0</v>
      </c>
      <c r="V41" s="2">
        <v>170</v>
      </c>
      <c r="W41" s="2">
        <v>0</v>
      </c>
      <c r="X41" s="2">
        <v>0</v>
      </c>
      <c r="Y41" s="2">
        <v>0</v>
      </c>
      <c r="Z41" s="2">
        <v>0</v>
      </c>
      <c r="AA41" s="1">
        <f t="shared" si="33"/>
        <v>1019</v>
      </c>
      <c r="AB41" s="13">
        <f t="shared" si="33"/>
        <v>2170</v>
      </c>
      <c r="AC41" s="14">
        <f t="shared" si="34"/>
        <v>3189</v>
      </c>
      <c r="AE41" s="3" t="s">
        <v>14</v>
      </c>
      <c r="AF41" s="2">
        <f t="shared" si="35"/>
        <v>2208.4758539458185</v>
      </c>
      <c r="AG41" s="2">
        <f t="shared" si="30"/>
        <v>4343.1549999999997</v>
      </c>
      <c r="AH41" s="2">
        <f t="shared" si="30"/>
        <v>8600</v>
      </c>
      <c r="AI41" s="2" t="str">
        <f t="shared" si="30"/>
        <v>N.A.</v>
      </c>
      <c r="AJ41" s="2" t="str">
        <f t="shared" si="30"/>
        <v>N.A.</v>
      </c>
      <c r="AK41" s="2">
        <f t="shared" si="30"/>
        <v>7740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>
        <f t="shared" si="30"/>
        <v>3274.7752698724239</v>
      </c>
      <c r="AQ41" s="13">
        <f t="shared" si="30"/>
        <v>4609.2672811059911</v>
      </c>
      <c r="AR41" s="14">
        <f t="shared" si="30"/>
        <v>4182.849169018501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5324955.9999999991</v>
      </c>
      <c r="C43" s="2">
        <v>8686310</v>
      </c>
      <c r="D43" s="2">
        <v>1462000</v>
      </c>
      <c r="E43" s="2"/>
      <c r="F43" s="2"/>
      <c r="G43" s="2">
        <v>1315800</v>
      </c>
      <c r="H43" s="2">
        <v>983130.00000000012</v>
      </c>
      <c r="I43" s="2"/>
      <c r="J43" s="2">
        <v>0</v>
      </c>
      <c r="K43" s="2"/>
      <c r="L43" s="1">
        <f t="shared" ref="L43" si="36">B43+D43+F43+H43+J43</f>
        <v>7770085.9999999991</v>
      </c>
      <c r="M43" s="13">
        <f t="shared" ref="M43" si="37">C43+E43+G43+I43+K43</f>
        <v>10002110</v>
      </c>
      <c r="N43" s="17">
        <f t="shared" ref="N43" si="38">L43+M43</f>
        <v>17772196</v>
      </c>
      <c r="P43" s="4" t="s">
        <v>16</v>
      </c>
      <c r="Q43" s="2">
        <v>2053</v>
      </c>
      <c r="R43" s="2">
        <v>2000</v>
      </c>
      <c r="S43" s="2">
        <v>170</v>
      </c>
      <c r="T43" s="2">
        <v>0</v>
      </c>
      <c r="U43" s="2">
        <v>0</v>
      </c>
      <c r="V43" s="2">
        <v>170</v>
      </c>
      <c r="W43" s="2">
        <v>425</v>
      </c>
      <c r="X43" s="2">
        <v>0</v>
      </c>
      <c r="Y43" s="2">
        <v>340</v>
      </c>
      <c r="Z43" s="2">
        <v>0</v>
      </c>
      <c r="AA43" s="1">
        <f t="shared" ref="AA43" si="39">Q43+S43+U43+W43+Y43</f>
        <v>2988</v>
      </c>
      <c r="AB43" s="13">
        <f t="shared" ref="AB43" si="40">R43+T43+V43+X43+Z43</f>
        <v>2170</v>
      </c>
      <c r="AC43" s="17">
        <f t="shared" ref="AC43" si="41">AA43+AB43</f>
        <v>5158</v>
      </c>
      <c r="AE43" s="4" t="s">
        <v>16</v>
      </c>
      <c r="AF43" s="2">
        <f t="shared" si="35"/>
        <v>2593.7437895762296</v>
      </c>
      <c r="AG43" s="2">
        <f t="shared" si="30"/>
        <v>4343.1549999999997</v>
      </c>
      <c r="AH43" s="2">
        <f t="shared" si="30"/>
        <v>8600</v>
      </c>
      <c r="AI43" s="2" t="str">
        <f t="shared" si="30"/>
        <v>N.A.</v>
      </c>
      <c r="AJ43" s="2" t="str">
        <f t="shared" si="30"/>
        <v>N.A.</v>
      </c>
      <c r="AK43" s="2">
        <f t="shared" si="30"/>
        <v>7740</v>
      </c>
      <c r="AL43" s="2">
        <f t="shared" si="30"/>
        <v>2313.2470588235296</v>
      </c>
      <c r="AM43" s="2" t="str">
        <f t="shared" si="30"/>
        <v>N.A.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2600.4303882195445</v>
      </c>
      <c r="AQ43" s="13">
        <f t="shared" ref="AQ43" si="43">IFERROR(M43/AB43, "N.A.")</f>
        <v>4609.2672811059911</v>
      </c>
      <c r="AR43" s="14">
        <f t="shared" ref="AR43" si="44">IFERROR(N43/AC43, "N.A.")</f>
        <v>3445.5595191934858</v>
      </c>
    </row>
    <row r="44" spans="1:44" ht="15" customHeight="1" thickBot="1" x14ac:dyDescent="0.3">
      <c r="A44" s="5" t="s">
        <v>0</v>
      </c>
      <c r="B44" s="44">
        <f>B43+C43</f>
        <v>14011266</v>
      </c>
      <c r="C44" s="45"/>
      <c r="D44" s="44">
        <f>D43+E43</f>
        <v>1462000</v>
      </c>
      <c r="E44" s="45"/>
      <c r="F44" s="44">
        <f>F43+G43</f>
        <v>1315800</v>
      </c>
      <c r="G44" s="45"/>
      <c r="H44" s="44">
        <f>H43+I43</f>
        <v>983130.00000000012</v>
      </c>
      <c r="I44" s="45"/>
      <c r="J44" s="44">
        <f>J43+K43</f>
        <v>0</v>
      </c>
      <c r="K44" s="45"/>
      <c r="L44" s="44">
        <f>L43+M43</f>
        <v>17772196</v>
      </c>
      <c r="M44" s="46"/>
      <c r="N44" s="18">
        <f>B44+D44+F44+H44+J44</f>
        <v>17772196</v>
      </c>
      <c r="P44" s="5" t="s">
        <v>0</v>
      </c>
      <c r="Q44" s="44">
        <f>Q43+R43</f>
        <v>4053</v>
      </c>
      <c r="R44" s="45"/>
      <c r="S44" s="44">
        <f>S43+T43</f>
        <v>170</v>
      </c>
      <c r="T44" s="45"/>
      <c r="U44" s="44">
        <f>U43+V43</f>
        <v>170</v>
      </c>
      <c r="V44" s="45"/>
      <c r="W44" s="44">
        <f>W43+X43</f>
        <v>425</v>
      </c>
      <c r="X44" s="45"/>
      <c r="Y44" s="44">
        <f>Y43+Z43</f>
        <v>340</v>
      </c>
      <c r="Z44" s="45"/>
      <c r="AA44" s="44">
        <f>AA43+AB43</f>
        <v>5158</v>
      </c>
      <c r="AB44" s="46"/>
      <c r="AC44" s="18">
        <f>Q44+S44+U44+W44+Y44</f>
        <v>5158</v>
      </c>
      <c r="AE44" s="5" t="s">
        <v>0</v>
      </c>
      <c r="AF44" s="24">
        <f>IFERROR(B44/Q44,"N.A.")</f>
        <v>3457.0111028867505</v>
      </c>
      <c r="AG44" s="25"/>
      <c r="AH44" s="24">
        <f>IFERROR(D44/S44,"N.A.")</f>
        <v>8600</v>
      </c>
      <c r="AI44" s="25"/>
      <c r="AJ44" s="24">
        <f>IFERROR(F44/U44,"N.A.")</f>
        <v>7740</v>
      </c>
      <c r="AK44" s="25"/>
      <c r="AL44" s="24">
        <f>IFERROR(H44/W44,"N.A.")</f>
        <v>2313.2470588235296</v>
      </c>
      <c r="AM44" s="25"/>
      <c r="AN44" s="24">
        <f>IFERROR(J44/Y44,"N.A.")</f>
        <v>0</v>
      </c>
      <c r="AO44" s="25"/>
      <c r="AP44" s="24">
        <f>IFERROR(L44/AA44,"N.A.")</f>
        <v>3445.5595191934858</v>
      </c>
      <c r="AQ44" s="25"/>
      <c r="AR44" s="16">
        <f>IFERROR(N44/AC44, "N.A.")</f>
        <v>3445.5595191934858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2014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6" t="s">
        <v>1</v>
      </c>
      <c r="B11" s="29" t="s">
        <v>2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26" t="s">
        <v>0</v>
      </c>
      <c r="P11" s="26" t="s">
        <v>1</v>
      </c>
      <c r="Q11" s="29" t="s">
        <v>2</v>
      </c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26" t="s">
        <v>0</v>
      </c>
      <c r="AE11" s="26" t="s">
        <v>1</v>
      </c>
      <c r="AF11" s="29" t="s">
        <v>2</v>
      </c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26" t="s">
        <v>0</v>
      </c>
    </row>
    <row r="12" spans="1:44" ht="15" customHeight="1" x14ac:dyDescent="0.25">
      <c r="A12" s="27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8"/>
      <c r="N12" s="27"/>
      <c r="P12" s="27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8"/>
      <c r="AC12" s="27"/>
      <c r="AE12" s="27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8"/>
      <c r="AR12" s="27"/>
    </row>
    <row r="13" spans="1:44" ht="15" customHeight="1" thickBot="1" x14ac:dyDescent="0.3">
      <c r="A13" s="27"/>
      <c r="B13" s="40" t="s">
        <v>8</v>
      </c>
      <c r="C13" s="41"/>
      <c r="D13" s="42" t="s">
        <v>9</v>
      </c>
      <c r="E13" s="43"/>
      <c r="F13" s="36"/>
      <c r="G13" s="37"/>
      <c r="H13" s="36"/>
      <c r="I13" s="37"/>
      <c r="J13" s="36"/>
      <c r="K13" s="37"/>
      <c r="L13" s="36"/>
      <c r="M13" s="39"/>
      <c r="N13" s="27"/>
      <c r="P13" s="27"/>
      <c r="Q13" s="40" t="s">
        <v>8</v>
      </c>
      <c r="R13" s="41"/>
      <c r="S13" s="42" t="s">
        <v>9</v>
      </c>
      <c r="T13" s="43"/>
      <c r="U13" s="36"/>
      <c r="V13" s="37"/>
      <c r="W13" s="36"/>
      <c r="X13" s="37"/>
      <c r="Y13" s="36"/>
      <c r="Z13" s="37"/>
      <c r="AA13" s="36"/>
      <c r="AB13" s="39"/>
      <c r="AC13" s="27"/>
      <c r="AE13" s="27"/>
      <c r="AF13" s="40" t="s">
        <v>8</v>
      </c>
      <c r="AG13" s="41"/>
      <c r="AH13" s="42" t="s">
        <v>9</v>
      </c>
      <c r="AI13" s="43"/>
      <c r="AJ13" s="36"/>
      <c r="AK13" s="37"/>
      <c r="AL13" s="36"/>
      <c r="AM13" s="37"/>
      <c r="AN13" s="36"/>
      <c r="AO13" s="37"/>
      <c r="AP13" s="36"/>
      <c r="AQ13" s="39"/>
      <c r="AR13" s="27"/>
    </row>
    <row r="14" spans="1:44" ht="15" customHeight="1" thickBot="1" x14ac:dyDescent="0.3">
      <c r="A14" s="28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8"/>
      <c r="P14" s="28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8"/>
      <c r="AE14" s="28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8"/>
    </row>
    <row r="15" spans="1:44" ht="15" customHeight="1" thickBot="1" x14ac:dyDescent="0.3">
      <c r="A15" s="3" t="s">
        <v>12</v>
      </c>
      <c r="B15" s="2">
        <v>18964864</v>
      </c>
      <c r="C15" s="2"/>
      <c r="D15" s="2">
        <v>8576920</v>
      </c>
      <c r="E15" s="2"/>
      <c r="F15" s="2">
        <v>10375890.000000002</v>
      </c>
      <c r="G15" s="2"/>
      <c r="H15" s="2">
        <v>30781609.000000004</v>
      </c>
      <c r="I15" s="2"/>
      <c r="J15" s="2">
        <v>0</v>
      </c>
      <c r="K15" s="2"/>
      <c r="L15" s="1">
        <f>B15+D15+F15+H15+J15</f>
        <v>68699283</v>
      </c>
      <c r="M15" s="13">
        <f>C15+E15+G15+I15+K15</f>
        <v>0</v>
      </c>
      <c r="N15" s="14">
        <f>L15+M15</f>
        <v>68699283</v>
      </c>
      <c r="P15" s="3" t="s">
        <v>12</v>
      </c>
      <c r="Q15" s="2">
        <v>5372</v>
      </c>
      <c r="R15" s="2">
        <v>0</v>
      </c>
      <c r="S15" s="2">
        <v>2503</v>
      </c>
      <c r="T15" s="2">
        <v>0</v>
      </c>
      <c r="U15" s="2">
        <v>1982</v>
      </c>
      <c r="V15" s="2">
        <v>0</v>
      </c>
      <c r="W15" s="2">
        <v>16458</v>
      </c>
      <c r="X15" s="2">
        <v>0</v>
      </c>
      <c r="Y15" s="2">
        <v>3689</v>
      </c>
      <c r="Z15" s="2">
        <v>0</v>
      </c>
      <c r="AA15" s="1">
        <f>Q15+S15+U15+W15+Y15</f>
        <v>30004</v>
      </c>
      <c r="AB15" s="13">
        <f>R15+T15+V15+X15+Z15</f>
        <v>0</v>
      </c>
      <c r="AC15" s="14">
        <f>AA15+AB15</f>
        <v>30004</v>
      </c>
      <c r="AE15" s="3" t="s">
        <v>12</v>
      </c>
      <c r="AF15" s="2">
        <f>IFERROR(B15/Q15, "N.A.")</f>
        <v>3530.3172002978408</v>
      </c>
      <c r="AG15" s="2" t="str">
        <f t="shared" ref="AG15:AR19" si="0">IFERROR(C15/R15, "N.A.")</f>
        <v>N.A.</v>
      </c>
      <c r="AH15" s="2">
        <f t="shared" si="0"/>
        <v>3426.6560127846583</v>
      </c>
      <c r="AI15" s="2" t="str">
        <f t="shared" si="0"/>
        <v>N.A.</v>
      </c>
      <c r="AJ15" s="2">
        <f t="shared" si="0"/>
        <v>5235.0605449041386</v>
      </c>
      <c r="AK15" s="2" t="str">
        <f t="shared" si="0"/>
        <v>N.A.</v>
      </c>
      <c r="AL15" s="2">
        <f t="shared" si="0"/>
        <v>1870.3128569692553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2289.6708105585922</v>
      </c>
      <c r="AQ15" s="13" t="str">
        <f t="shared" si="0"/>
        <v>N.A.</v>
      </c>
      <c r="AR15" s="14">
        <f t="shared" si="0"/>
        <v>2289.6708105585922</v>
      </c>
    </row>
    <row r="16" spans="1:44" ht="15" customHeight="1" thickBot="1" x14ac:dyDescent="0.3">
      <c r="A16" s="3" t="s">
        <v>13</v>
      </c>
      <c r="B16" s="2">
        <v>8871758</v>
      </c>
      <c r="C16" s="2">
        <v>701760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8871758</v>
      </c>
      <c r="M16" s="13">
        <f t="shared" si="1"/>
        <v>701760</v>
      </c>
      <c r="N16" s="14">
        <f t="shared" ref="N16:N18" si="2">L16+M16</f>
        <v>9573518</v>
      </c>
      <c r="P16" s="3" t="s">
        <v>13</v>
      </c>
      <c r="Q16" s="2">
        <v>4096</v>
      </c>
      <c r="R16" s="2">
        <v>204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4096</v>
      </c>
      <c r="AB16" s="13">
        <f t="shared" si="3"/>
        <v>204</v>
      </c>
      <c r="AC16" s="14">
        <f t="shared" ref="AC16:AC18" si="4">AA16+AB16</f>
        <v>4300</v>
      </c>
      <c r="AE16" s="3" t="s">
        <v>13</v>
      </c>
      <c r="AF16" s="2">
        <f t="shared" ref="AF16:AF19" si="5">IFERROR(B16/Q16, "N.A.")</f>
        <v>2165.95654296875</v>
      </c>
      <c r="AG16" s="2">
        <f t="shared" si="0"/>
        <v>3440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2165.95654296875</v>
      </c>
      <c r="AQ16" s="13">
        <f t="shared" si="0"/>
        <v>3440</v>
      </c>
      <c r="AR16" s="14">
        <f t="shared" si="0"/>
        <v>2226.3995348837211</v>
      </c>
    </row>
    <row r="17" spans="1:44" ht="15" customHeight="1" thickBot="1" x14ac:dyDescent="0.3">
      <c r="A17" s="3" t="s">
        <v>14</v>
      </c>
      <c r="B17" s="2">
        <v>48139319</v>
      </c>
      <c r="C17" s="2">
        <v>292621015</v>
      </c>
      <c r="D17" s="2">
        <v>5379910</v>
      </c>
      <c r="E17" s="2">
        <v>940410</v>
      </c>
      <c r="F17" s="2"/>
      <c r="G17" s="2">
        <v>2227469.9999999995</v>
      </c>
      <c r="H17" s="2"/>
      <c r="I17" s="2">
        <v>13781369.999999998</v>
      </c>
      <c r="J17" s="2">
        <v>0</v>
      </c>
      <c r="K17" s="2"/>
      <c r="L17" s="1">
        <f t="shared" si="1"/>
        <v>53519229</v>
      </c>
      <c r="M17" s="13">
        <f t="shared" si="1"/>
        <v>309570265</v>
      </c>
      <c r="N17" s="14">
        <f t="shared" si="2"/>
        <v>363089494</v>
      </c>
      <c r="P17" s="3" t="s">
        <v>14</v>
      </c>
      <c r="Q17" s="2">
        <v>12876</v>
      </c>
      <c r="R17" s="2">
        <v>48357</v>
      </c>
      <c r="S17" s="2">
        <v>1606</v>
      </c>
      <c r="T17" s="2">
        <v>243</v>
      </c>
      <c r="U17" s="2">
        <v>0</v>
      </c>
      <c r="V17" s="2">
        <v>1634</v>
      </c>
      <c r="W17" s="2">
        <v>0</v>
      </c>
      <c r="X17" s="2">
        <v>4543</v>
      </c>
      <c r="Y17" s="2">
        <v>3855</v>
      </c>
      <c r="Z17" s="2">
        <v>0</v>
      </c>
      <c r="AA17" s="1">
        <f t="shared" si="3"/>
        <v>18337</v>
      </c>
      <c r="AB17" s="13">
        <f t="shared" si="3"/>
        <v>54777</v>
      </c>
      <c r="AC17" s="14">
        <f t="shared" si="4"/>
        <v>73114</v>
      </c>
      <c r="AE17" s="3" t="s">
        <v>14</v>
      </c>
      <c r="AF17" s="2">
        <f t="shared" si="5"/>
        <v>3738.6858496427462</v>
      </c>
      <c r="AG17" s="2">
        <f t="shared" si="0"/>
        <v>6051.2648634117086</v>
      </c>
      <c r="AH17" s="2">
        <f t="shared" si="0"/>
        <v>3349.881693648817</v>
      </c>
      <c r="AI17" s="2">
        <f t="shared" si="0"/>
        <v>3870</v>
      </c>
      <c r="AJ17" s="2" t="str">
        <f t="shared" si="0"/>
        <v>N.A.</v>
      </c>
      <c r="AK17" s="2">
        <f t="shared" si="0"/>
        <v>1363.2007343941245</v>
      </c>
      <c r="AL17" s="2" t="str">
        <f t="shared" si="0"/>
        <v>N.A.</v>
      </c>
      <c r="AM17" s="2">
        <f t="shared" si="0"/>
        <v>3033.539511336121</v>
      </c>
      <c r="AN17" s="2">
        <f t="shared" si="0"/>
        <v>0</v>
      </c>
      <c r="AO17" s="2" t="str">
        <f t="shared" si="0"/>
        <v>N.A.</v>
      </c>
      <c r="AP17" s="15">
        <f t="shared" si="0"/>
        <v>2918.6469433386051</v>
      </c>
      <c r="AQ17" s="13">
        <f t="shared" si="0"/>
        <v>5651.4643919893388</v>
      </c>
      <c r="AR17" s="14">
        <f t="shared" si="0"/>
        <v>4966.0734469458657</v>
      </c>
    </row>
    <row r="18" spans="1:44" ht="15" customHeight="1" thickBot="1" x14ac:dyDescent="0.3">
      <c r="A18" s="3" t="s">
        <v>15</v>
      </c>
      <c r="B18" s="2">
        <v>8791380</v>
      </c>
      <c r="C18" s="2"/>
      <c r="D18" s="2">
        <v>1257855</v>
      </c>
      <c r="E18" s="2">
        <v>328950</v>
      </c>
      <c r="F18" s="2"/>
      <c r="G18" s="2">
        <v>3253776.0000000005</v>
      </c>
      <c r="H18" s="2">
        <v>5975890.0000000009</v>
      </c>
      <c r="I18" s="2"/>
      <c r="J18" s="2">
        <v>0</v>
      </c>
      <c r="K18" s="2"/>
      <c r="L18" s="1">
        <f t="shared" si="1"/>
        <v>16025125</v>
      </c>
      <c r="M18" s="13">
        <f t="shared" si="1"/>
        <v>3582726.0000000005</v>
      </c>
      <c r="N18" s="14">
        <f t="shared" si="2"/>
        <v>19607851</v>
      </c>
      <c r="P18" s="3" t="s">
        <v>15</v>
      </c>
      <c r="Q18" s="2">
        <v>4165</v>
      </c>
      <c r="R18" s="2">
        <v>0</v>
      </c>
      <c r="S18" s="2">
        <v>534</v>
      </c>
      <c r="T18" s="2">
        <v>153</v>
      </c>
      <c r="U18" s="2">
        <v>0</v>
      </c>
      <c r="V18" s="2">
        <v>1159</v>
      </c>
      <c r="W18" s="2">
        <v>8578</v>
      </c>
      <c r="X18" s="2">
        <v>0</v>
      </c>
      <c r="Y18" s="2">
        <v>2766</v>
      </c>
      <c r="Z18" s="2">
        <v>0</v>
      </c>
      <c r="AA18" s="1">
        <f t="shared" si="3"/>
        <v>16043</v>
      </c>
      <c r="AB18" s="13">
        <f t="shared" si="3"/>
        <v>1312</v>
      </c>
      <c r="AC18" s="17">
        <f t="shared" si="4"/>
        <v>17355</v>
      </c>
      <c r="AE18" s="3" t="s">
        <v>15</v>
      </c>
      <c r="AF18" s="2">
        <f t="shared" si="5"/>
        <v>2110.7755102040815</v>
      </c>
      <c r="AG18" s="2" t="str">
        <f t="shared" si="0"/>
        <v>N.A.</v>
      </c>
      <c r="AH18" s="2">
        <f t="shared" si="0"/>
        <v>2355.5337078651687</v>
      </c>
      <c r="AI18" s="2">
        <f t="shared" si="0"/>
        <v>2150</v>
      </c>
      <c r="AJ18" s="2" t="str">
        <f t="shared" si="0"/>
        <v>N.A.</v>
      </c>
      <c r="AK18" s="2">
        <f t="shared" si="0"/>
        <v>2807.3994823123385</v>
      </c>
      <c r="AL18" s="2">
        <f t="shared" si="0"/>
        <v>696.65306598274663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998.88580689397247</v>
      </c>
      <c r="AQ18" s="13">
        <f t="shared" si="0"/>
        <v>2730.7362804878053</v>
      </c>
      <c r="AR18" s="14">
        <f t="shared" si="0"/>
        <v>1129.8099106885625</v>
      </c>
    </row>
    <row r="19" spans="1:44" ht="15" customHeight="1" thickBot="1" x14ac:dyDescent="0.3">
      <c r="A19" s="4" t="s">
        <v>16</v>
      </c>
      <c r="B19" s="2">
        <v>84767320.999999955</v>
      </c>
      <c r="C19" s="2">
        <v>293322775.00000006</v>
      </c>
      <c r="D19" s="2">
        <v>15214685.000000002</v>
      </c>
      <c r="E19" s="2">
        <v>1269360</v>
      </c>
      <c r="F19" s="2">
        <v>10375890.000000002</v>
      </c>
      <c r="G19" s="2">
        <v>5481246</v>
      </c>
      <c r="H19" s="2">
        <v>36757499.000000022</v>
      </c>
      <c r="I19" s="2">
        <v>13781369.999999998</v>
      </c>
      <c r="J19" s="2">
        <v>0</v>
      </c>
      <c r="K19" s="2"/>
      <c r="L19" s="1">
        <f t="shared" ref="L19" si="6">B19+D19+F19+H19+J19</f>
        <v>147115394.99999997</v>
      </c>
      <c r="M19" s="13">
        <f t="shared" ref="M19" si="7">C19+E19+G19+I19+K19</f>
        <v>313854751.00000006</v>
      </c>
      <c r="N19" s="17">
        <f t="shared" ref="N19" si="8">L19+M19</f>
        <v>460970146</v>
      </c>
      <c r="P19" s="4" t="s">
        <v>16</v>
      </c>
      <c r="Q19" s="2">
        <v>26509</v>
      </c>
      <c r="R19" s="2">
        <v>48561</v>
      </c>
      <c r="S19" s="2">
        <v>4643</v>
      </c>
      <c r="T19" s="2">
        <v>396</v>
      </c>
      <c r="U19" s="2">
        <v>1982</v>
      </c>
      <c r="V19" s="2">
        <v>2793</v>
      </c>
      <c r="W19" s="2">
        <v>25036</v>
      </c>
      <c r="X19" s="2">
        <v>4543</v>
      </c>
      <c r="Y19" s="2">
        <v>10310</v>
      </c>
      <c r="Z19" s="2">
        <v>0</v>
      </c>
      <c r="AA19" s="1">
        <f t="shared" ref="AA19" si="9">Q19+S19+U19+W19+Y19</f>
        <v>68480</v>
      </c>
      <c r="AB19" s="13">
        <f t="shared" ref="AB19" si="10">R19+T19+V19+X19+Z19</f>
        <v>56293</v>
      </c>
      <c r="AC19" s="14">
        <f t="shared" ref="AC19" si="11">AA19+AB19</f>
        <v>124773</v>
      </c>
      <c r="AE19" s="4" t="s">
        <v>16</v>
      </c>
      <c r="AF19" s="2">
        <f t="shared" si="5"/>
        <v>3197.6808253800577</v>
      </c>
      <c r="AG19" s="2">
        <f t="shared" si="0"/>
        <v>6040.2951957332025</v>
      </c>
      <c r="AH19" s="2">
        <f t="shared" si="0"/>
        <v>3276.9082489769548</v>
      </c>
      <c r="AI19" s="2">
        <f t="shared" si="0"/>
        <v>3205.4545454545455</v>
      </c>
      <c r="AJ19" s="2">
        <f t="shared" si="0"/>
        <v>5235.0605449041386</v>
      </c>
      <c r="AK19" s="2">
        <f t="shared" si="0"/>
        <v>1962.4940923737915</v>
      </c>
      <c r="AL19" s="2">
        <f t="shared" si="0"/>
        <v>1468.1857724876188</v>
      </c>
      <c r="AM19" s="2">
        <f t="shared" si="0"/>
        <v>3033.539511336121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2148.2972400700928</v>
      </c>
      <c r="AQ19" s="13">
        <f t="shared" ref="AQ19" si="13">IFERROR(M19/AB19, "N.A.")</f>
        <v>5575.3779510773993</v>
      </c>
      <c r="AR19" s="14">
        <f t="shared" ref="AR19" si="14">IFERROR(N19/AC19, "N.A.")</f>
        <v>3694.4703261122199</v>
      </c>
    </row>
    <row r="20" spans="1:44" ht="15" customHeight="1" thickBot="1" x14ac:dyDescent="0.3">
      <c r="A20" s="5" t="s">
        <v>0</v>
      </c>
      <c r="B20" s="44">
        <f>B19+C19</f>
        <v>378090096</v>
      </c>
      <c r="C20" s="45"/>
      <c r="D20" s="44">
        <f>D19+E19</f>
        <v>16484045.000000002</v>
      </c>
      <c r="E20" s="45"/>
      <c r="F20" s="44">
        <f>F19+G19</f>
        <v>15857136.000000002</v>
      </c>
      <c r="G20" s="45"/>
      <c r="H20" s="44">
        <f>H19+I19</f>
        <v>50538869.000000022</v>
      </c>
      <c r="I20" s="45"/>
      <c r="J20" s="44">
        <f>J19+K19</f>
        <v>0</v>
      </c>
      <c r="K20" s="45"/>
      <c r="L20" s="44">
        <f>L19+M19</f>
        <v>460970146</v>
      </c>
      <c r="M20" s="46"/>
      <c r="N20" s="18">
        <f>B20+D20+F20+H20+J20</f>
        <v>460970146</v>
      </c>
      <c r="P20" s="5" t="s">
        <v>0</v>
      </c>
      <c r="Q20" s="44">
        <f>Q19+R19</f>
        <v>75070</v>
      </c>
      <c r="R20" s="45"/>
      <c r="S20" s="44">
        <f>S19+T19</f>
        <v>5039</v>
      </c>
      <c r="T20" s="45"/>
      <c r="U20" s="44">
        <f>U19+V19</f>
        <v>4775</v>
      </c>
      <c r="V20" s="45"/>
      <c r="W20" s="44">
        <f>W19+X19</f>
        <v>29579</v>
      </c>
      <c r="X20" s="45"/>
      <c r="Y20" s="44">
        <f>Y19+Z19</f>
        <v>10310</v>
      </c>
      <c r="Z20" s="45"/>
      <c r="AA20" s="44">
        <f>AA19+AB19</f>
        <v>124773</v>
      </c>
      <c r="AB20" s="45"/>
      <c r="AC20" s="19">
        <f>Q20+S20+U20+W20+Y20</f>
        <v>124773</v>
      </c>
      <c r="AE20" s="5" t="s">
        <v>0</v>
      </c>
      <c r="AF20" s="24">
        <f>IFERROR(B20/Q20,"N.A.")</f>
        <v>5036.5005461569199</v>
      </c>
      <c r="AG20" s="25"/>
      <c r="AH20" s="24">
        <f>IFERROR(D20/S20,"N.A.")</f>
        <v>3271.2929152609649</v>
      </c>
      <c r="AI20" s="25"/>
      <c r="AJ20" s="24">
        <f>IFERROR(F20/U20,"N.A.")</f>
        <v>3320.8661780104717</v>
      </c>
      <c r="AK20" s="25"/>
      <c r="AL20" s="24">
        <f>IFERROR(H20/W20,"N.A.")</f>
        <v>1708.6064099530079</v>
      </c>
      <c r="AM20" s="25"/>
      <c r="AN20" s="24">
        <f>IFERROR(J20/Y20,"N.A.")</f>
        <v>0</v>
      </c>
      <c r="AO20" s="25"/>
      <c r="AP20" s="24">
        <f>IFERROR(L20/AA20,"N.A.")</f>
        <v>3694.4703261122199</v>
      </c>
      <c r="AQ20" s="25"/>
      <c r="AR20" s="16">
        <f>IFERROR(N20/AC20, "N.A.")</f>
        <v>3694.4703261122199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6" t="s">
        <v>1</v>
      </c>
      <c r="B23" s="29" t="s">
        <v>2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26" t="s">
        <v>0</v>
      </c>
      <c r="P23" s="26" t="s">
        <v>1</v>
      </c>
      <c r="Q23" s="29" t="s">
        <v>2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26" t="s">
        <v>0</v>
      </c>
      <c r="AE23" s="26" t="s">
        <v>1</v>
      </c>
      <c r="AF23" s="29" t="s">
        <v>2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26" t="s">
        <v>0</v>
      </c>
    </row>
    <row r="24" spans="1:44" ht="15" customHeight="1" x14ac:dyDescent="0.25">
      <c r="A24" s="27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8"/>
      <c r="N24" s="27"/>
      <c r="P24" s="27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8"/>
      <c r="AC24" s="27"/>
      <c r="AE24" s="27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8"/>
      <c r="AR24" s="27"/>
    </row>
    <row r="25" spans="1:44" ht="15" customHeight="1" thickBot="1" x14ac:dyDescent="0.3">
      <c r="A25" s="27"/>
      <c r="B25" s="40" t="s">
        <v>8</v>
      </c>
      <c r="C25" s="41"/>
      <c r="D25" s="42" t="s">
        <v>9</v>
      </c>
      <c r="E25" s="43"/>
      <c r="F25" s="36"/>
      <c r="G25" s="37"/>
      <c r="H25" s="36"/>
      <c r="I25" s="37"/>
      <c r="J25" s="36"/>
      <c r="K25" s="37"/>
      <c r="L25" s="36"/>
      <c r="M25" s="39"/>
      <c r="N25" s="27"/>
      <c r="P25" s="27"/>
      <c r="Q25" s="40" t="s">
        <v>8</v>
      </c>
      <c r="R25" s="41"/>
      <c r="S25" s="42" t="s">
        <v>9</v>
      </c>
      <c r="T25" s="43"/>
      <c r="U25" s="36"/>
      <c r="V25" s="37"/>
      <c r="W25" s="36"/>
      <c r="X25" s="37"/>
      <c r="Y25" s="36"/>
      <c r="Z25" s="37"/>
      <c r="AA25" s="36"/>
      <c r="AB25" s="39"/>
      <c r="AC25" s="27"/>
      <c r="AE25" s="27"/>
      <c r="AF25" s="40" t="s">
        <v>8</v>
      </c>
      <c r="AG25" s="41"/>
      <c r="AH25" s="42" t="s">
        <v>9</v>
      </c>
      <c r="AI25" s="43"/>
      <c r="AJ25" s="36"/>
      <c r="AK25" s="37"/>
      <c r="AL25" s="36"/>
      <c r="AM25" s="37"/>
      <c r="AN25" s="36"/>
      <c r="AO25" s="37"/>
      <c r="AP25" s="36"/>
      <c r="AQ25" s="39"/>
      <c r="AR25" s="27"/>
    </row>
    <row r="26" spans="1:44" ht="15" customHeight="1" thickBot="1" x14ac:dyDescent="0.3">
      <c r="A26" s="28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8"/>
      <c r="P26" s="28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8"/>
      <c r="AE26" s="28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8"/>
    </row>
    <row r="27" spans="1:44" ht="15" customHeight="1" thickBot="1" x14ac:dyDescent="0.3">
      <c r="A27" s="3" t="s">
        <v>12</v>
      </c>
      <c r="B27" s="2">
        <v>16376350.000000002</v>
      </c>
      <c r="C27" s="2"/>
      <c r="D27" s="2">
        <v>8576920</v>
      </c>
      <c r="E27" s="2"/>
      <c r="F27" s="2">
        <v>9875370</v>
      </c>
      <c r="G27" s="2"/>
      <c r="H27" s="2">
        <v>20307926.999999996</v>
      </c>
      <c r="I27" s="2"/>
      <c r="J27" s="2">
        <v>0</v>
      </c>
      <c r="K27" s="2"/>
      <c r="L27" s="1">
        <f>B27+D27+F27+H27+J27</f>
        <v>55136567</v>
      </c>
      <c r="M27" s="13">
        <f>C27+E27+G27+I27+K27</f>
        <v>0</v>
      </c>
      <c r="N27" s="14">
        <f>L27+M27</f>
        <v>55136567</v>
      </c>
      <c r="P27" s="3" t="s">
        <v>12</v>
      </c>
      <c r="Q27" s="2">
        <v>4109</v>
      </c>
      <c r="R27" s="2">
        <v>0</v>
      </c>
      <c r="S27" s="2">
        <v>2503</v>
      </c>
      <c r="T27" s="2">
        <v>0</v>
      </c>
      <c r="U27" s="2">
        <v>1788</v>
      </c>
      <c r="V27" s="2">
        <v>0</v>
      </c>
      <c r="W27" s="2">
        <v>7780</v>
      </c>
      <c r="X27" s="2">
        <v>0</v>
      </c>
      <c r="Y27" s="2">
        <v>1339</v>
      </c>
      <c r="Z27" s="2">
        <v>0</v>
      </c>
      <c r="AA27" s="1">
        <f>Q27+S27+U27+W27+Y27</f>
        <v>17519</v>
      </c>
      <c r="AB27" s="13">
        <f>R27+T27+V27+X27+Z27</f>
        <v>0</v>
      </c>
      <c r="AC27" s="14">
        <f>AA27+AB27</f>
        <v>17519</v>
      </c>
      <c r="AE27" s="3" t="s">
        <v>12</v>
      </c>
      <c r="AF27" s="2">
        <f>IFERROR(B27/Q27, "N.A.")</f>
        <v>3985.4830859089807</v>
      </c>
      <c r="AG27" s="2" t="str">
        <f t="shared" ref="AG27:AR31" si="15">IFERROR(C27/R27, "N.A.")</f>
        <v>N.A.</v>
      </c>
      <c r="AH27" s="2">
        <f t="shared" si="15"/>
        <v>3426.6560127846583</v>
      </c>
      <c r="AI27" s="2" t="str">
        <f t="shared" si="15"/>
        <v>N.A.</v>
      </c>
      <c r="AJ27" s="2">
        <f t="shared" si="15"/>
        <v>5523.1375838926178</v>
      </c>
      <c r="AK27" s="2" t="str">
        <f t="shared" si="15"/>
        <v>N.A.</v>
      </c>
      <c r="AL27" s="2">
        <f t="shared" si="15"/>
        <v>2610.2733933161949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3147.2439636965582</v>
      </c>
      <c r="AQ27" s="13" t="str">
        <f t="shared" si="15"/>
        <v>N.A.</v>
      </c>
      <c r="AR27" s="14">
        <f t="shared" si="15"/>
        <v>3147.2439636965582</v>
      </c>
    </row>
    <row r="28" spans="1:44" ht="15" customHeight="1" thickBot="1" x14ac:dyDescent="0.3">
      <c r="A28" s="3" t="s">
        <v>13</v>
      </c>
      <c r="B28" s="2">
        <v>2641030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2641030</v>
      </c>
      <c r="M28" s="13">
        <f t="shared" si="16"/>
        <v>0</v>
      </c>
      <c r="N28" s="14">
        <f t="shared" ref="N28:N30" si="17">L28+M28</f>
        <v>2641030</v>
      </c>
      <c r="P28" s="3" t="s">
        <v>13</v>
      </c>
      <c r="Q28" s="2">
        <v>681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681</v>
      </c>
      <c r="AB28" s="13">
        <f t="shared" si="18"/>
        <v>0</v>
      </c>
      <c r="AC28" s="14">
        <f t="shared" ref="AC28:AC30" si="19">AA28+AB28</f>
        <v>681</v>
      </c>
      <c r="AE28" s="3" t="s">
        <v>13</v>
      </c>
      <c r="AF28" s="2">
        <f t="shared" ref="AF28:AF31" si="20">IFERROR(B28/Q28, "N.A.")</f>
        <v>3878.1644640234949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3878.1644640234949</v>
      </c>
      <c r="AQ28" s="13" t="str">
        <f t="shared" si="15"/>
        <v>N.A.</v>
      </c>
      <c r="AR28" s="14">
        <f t="shared" si="15"/>
        <v>3878.1644640234949</v>
      </c>
    </row>
    <row r="29" spans="1:44" ht="15" customHeight="1" thickBot="1" x14ac:dyDescent="0.3">
      <c r="A29" s="3" t="s">
        <v>14</v>
      </c>
      <c r="B29" s="2">
        <v>37830770.999999993</v>
      </c>
      <c r="C29" s="2">
        <v>160687469.99999994</v>
      </c>
      <c r="D29" s="2">
        <v>5379910</v>
      </c>
      <c r="E29" s="2">
        <v>940410</v>
      </c>
      <c r="F29" s="2"/>
      <c r="G29" s="2">
        <v>1732469.9999999998</v>
      </c>
      <c r="H29" s="2"/>
      <c r="I29" s="2">
        <v>10540349.999999998</v>
      </c>
      <c r="J29" s="2">
        <v>0</v>
      </c>
      <c r="K29" s="2"/>
      <c r="L29" s="1">
        <f t="shared" si="16"/>
        <v>43210680.999999993</v>
      </c>
      <c r="M29" s="13">
        <f t="shared" si="16"/>
        <v>173900699.99999994</v>
      </c>
      <c r="N29" s="14">
        <f t="shared" si="17"/>
        <v>217111380.99999994</v>
      </c>
      <c r="P29" s="3" t="s">
        <v>14</v>
      </c>
      <c r="Q29" s="2">
        <v>8307</v>
      </c>
      <c r="R29" s="2">
        <v>27890</v>
      </c>
      <c r="S29" s="2">
        <v>1606</v>
      </c>
      <c r="T29" s="2">
        <v>243</v>
      </c>
      <c r="U29" s="2">
        <v>0</v>
      </c>
      <c r="V29" s="2">
        <v>1264</v>
      </c>
      <c r="W29" s="2">
        <v>0</v>
      </c>
      <c r="X29" s="2">
        <v>3027</v>
      </c>
      <c r="Y29" s="2">
        <v>2576</v>
      </c>
      <c r="Z29" s="2">
        <v>0</v>
      </c>
      <c r="AA29" s="1">
        <f t="shared" si="18"/>
        <v>12489</v>
      </c>
      <c r="AB29" s="13">
        <f t="shared" si="18"/>
        <v>32424</v>
      </c>
      <c r="AC29" s="14">
        <f t="shared" si="19"/>
        <v>44913</v>
      </c>
      <c r="AE29" s="3" t="s">
        <v>14</v>
      </c>
      <c r="AF29" s="2">
        <f t="shared" si="20"/>
        <v>4554.0834236186338</v>
      </c>
      <c r="AG29" s="2">
        <f t="shared" si="15"/>
        <v>5761.4725708139094</v>
      </c>
      <c r="AH29" s="2">
        <f t="shared" si="15"/>
        <v>3349.881693648817</v>
      </c>
      <c r="AI29" s="2">
        <f t="shared" si="15"/>
        <v>3870</v>
      </c>
      <c r="AJ29" s="2" t="str">
        <f t="shared" si="15"/>
        <v>N.A.</v>
      </c>
      <c r="AK29" s="2">
        <f t="shared" si="15"/>
        <v>1370.6249999999998</v>
      </c>
      <c r="AL29" s="2" t="str">
        <f t="shared" si="15"/>
        <v>N.A.</v>
      </c>
      <c r="AM29" s="2">
        <f t="shared" si="15"/>
        <v>3482.1110009910794</v>
      </c>
      <c r="AN29" s="2">
        <f t="shared" si="15"/>
        <v>0</v>
      </c>
      <c r="AO29" s="2" t="str">
        <f t="shared" si="15"/>
        <v>N.A.</v>
      </c>
      <c r="AP29" s="15">
        <f t="shared" si="15"/>
        <v>3459.899191288333</v>
      </c>
      <c r="AQ29" s="13">
        <f t="shared" si="15"/>
        <v>5363.3327165062901</v>
      </c>
      <c r="AR29" s="14">
        <f t="shared" si="15"/>
        <v>4834.0431723554411</v>
      </c>
    </row>
    <row r="30" spans="1:44" ht="15" customHeight="1" thickBot="1" x14ac:dyDescent="0.3">
      <c r="A30" s="3" t="s">
        <v>15</v>
      </c>
      <c r="B30" s="2">
        <v>8791380</v>
      </c>
      <c r="C30" s="2"/>
      <c r="D30" s="2">
        <v>1257855</v>
      </c>
      <c r="E30" s="2">
        <v>328950</v>
      </c>
      <c r="F30" s="2"/>
      <c r="G30" s="2">
        <v>3253776.0000000005</v>
      </c>
      <c r="H30" s="2">
        <v>5975890.0000000009</v>
      </c>
      <c r="I30" s="2"/>
      <c r="J30" s="2">
        <v>0</v>
      </c>
      <c r="K30" s="2"/>
      <c r="L30" s="1">
        <f t="shared" si="16"/>
        <v>16025125</v>
      </c>
      <c r="M30" s="13">
        <f t="shared" si="16"/>
        <v>3582726.0000000005</v>
      </c>
      <c r="N30" s="14">
        <f t="shared" si="17"/>
        <v>19607851</v>
      </c>
      <c r="P30" s="3" t="s">
        <v>15</v>
      </c>
      <c r="Q30" s="2">
        <v>4165</v>
      </c>
      <c r="R30" s="2">
        <v>0</v>
      </c>
      <c r="S30" s="2">
        <v>534</v>
      </c>
      <c r="T30" s="2">
        <v>153</v>
      </c>
      <c r="U30" s="2">
        <v>0</v>
      </c>
      <c r="V30" s="2">
        <v>1159</v>
      </c>
      <c r="W30" s="2">
        <v>8071</v>
      </c>
      <c r="X30" s="2">
        <v>0</v>
      </c>
      <c r="Y30" s="2">
        <v>2100</v>
      </c>
      <c r="Z30" s="2">
        <v>0</v>
      </c>
      <c r="AA30" s="1">
        <f t="shared" si="18"/>
        <v>14870</v>
      </c>
      <c r="AB30" s="13">
        <f t="shared" si="18"/>
        <v>1312</v>
      </c>
      <c r="AC30" s="17">
        <f t="shared" si="19"/>
        <v>16182</v>
      </c>
      <c r="AE30" s="3" t="s">
        <v>15</v>
      </c>
      <c r="AF30" s="2">
        <f t="shared" si="20"/>
        <v>2110.7755102040815</v>
      </c>
      <c r="AG30" s="2" t="str">
        <f t="shared" si="15"/>
        <v>N.A.</v>
      </c>
      <c r="AH30" s="2">
        <f t="shared" si="15"/>
        <v>2355.5337078651687</v>
      </c>
      <c r="AI30" s="2">
        <f t="shared" si="15"/>
        <v>2150</v>
      </c>
      <c r="AJ30" s="2" t="str">
        <f t="shared" si="15"/>
        <v>N.A.</v>
      </c>
      <c r="AK30" s="2">
        <f t="shared" si="15"/>
        <v>2807.3994823123385</v>
      </c>
      <c r="AL30" s="2">
        <f t="shared" si="15"/>
        <v>740.41506628670561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1077.6815736381977</v>
      </c>
      <c r="AQ30" s="13">
        <f t="shared" si="15"/>
        <v>2730.7362804878053</v>
      </c>
      <c r="AR30" s="14">
        <f t="shared" si="15"/>
        <v>1211.7075145223087</v>
      </c>
    </row>
    <row r="31" spans="1:44" ht="15" customHeight="1" thickBot="1" x14ac:dyDescent="0.3">
      <c r="A31" s="4" t="s">
        <v>16</v>
      </c>
      <c r="B31" s="2">
        <v>65639530.999999993</v>
      </c>
      <c r="C31" s="2">
        <v>160687469.99999994</v>
      </c>
      <c r="D31" s="2">
        <v>15214685.000000002</v>
      </c>
      <c r="E31" s="2">
        <v>1269360</v>
      </c>
      <c r="F31" s="2">
        <v>9875370</v>
      </c>
      <c r="G31" s="2">
        <v>4986246</v>
      </c>
      <c r="H31" s="2">
        <v>26283817.000000004</v>
      </c>
      <c r="I31" s="2">
        <v>10540349.999999998</v>
      </c>
      <c r="J31" s="2">
        <v>0</v>
      </c>
      <c r="K31" s="2"/>
      <c r="L31" s="1">
        <f t="shared" ref="L31" si="21">B31+D31+F31+H31+J31</f>
        <v>117013403</v>
      </c>
      <c r="M31" s="13">
        <f t="shared" ref="M31" si="22">C31+E31+G31+I31+K31</f>
        <v>177483425.99999994</v>
      </c>
      <c r="N31" s="17">
        <f t="shared" ref="N31" si="23">L31+M31</f>
        <v>294496828.99999994</v>
      </c>
      <c r="P31" s="4" t="s">
        <v>16</v>
      </c>
      <c r="Q31" s="2">
        <v>17262</v>
      </c>
      <c r="R31" s="2">
        <v>27890</v>
      </c>
      <c r="S31" s="2">
        <v>4643</v>
      </c>
      <c r="T31" s="2">
        <v>396</v>
      </c>
      <c r="U31" s="2">
        <v>1788</v>
      </c>
      <c r="V31" s="2">
        <v>2423</v>
      </c>
      <c r="W31" s="2">
        <v>15851</v>
      </c>
      <c r="X31" s="2">
        <v>3027</v>
      </c>
      <c r="Y31" s="2">
        <v>6015</v>
      </c>
      <c r="Z31" s="2">
        <v>0</v>
      </c>
      <c r="AA31" s="1">
        <f t="shared" ref="AA31" si="24">Q31+S31+U31+W31+Y31</f>
        <v>45559</v>
      </c>
      <c r="AB31" s="13">
        <f t="shared" ref="AB31" si="25">R31+T31+V31+X31+Z31</f>
        <v>33736</v>
      </c>
      <c r="AC31" s="14">
        <f t="shared" ref="AC31" si="26">AA31+AB31</f>
        <v>79295</v>
      </c>
      <c r="AE31" s="4" t="s">
        <v>16</v>
      </c>
      <c r="AF31" s="2">
        <f t="shared" si="20"/>
        <v>3802.5449542347346</v>
      </c>
      <c r="AG31" s="2">
        <f t="shared" si="15"/>
        <v>5761.4725708139094</v>
      </c>
      <c r="AH31" s="2">
        <f t="shared" si="15"/>
        <v>3276.9082489769548</v>
      </c>
      <c r="AI31" s="2">
        <f t="shared" si="15"/>
        <v>3205.4545454545455</v>
      </c>
      <c r="AJ31" s="2">
        <f t="shared" si="15"/>
        <v>5523.1375838926178</v>
      </c>
      <c r="AK31" s="2">
        <f t="shared" si="15"/>
        <v>2057.8811390837805</v>
      </c>
      <c r="AL31" s="2">
        <f t="shared" si="15"/>
        <v>1658.1803671692639</v>
      </c>
      <c r="AM31" s="2">
        <f t="shared" si="15"/>
        <v>3482.1110009910794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2568.3926995763736</v>
      </c>
      <c r="AQ31" s="13">
        <f t="shared" ref="AQ31" si="28">IFERROR(M31/AB31, "N.A.")</f>
        <v>5260.9504979843477</v>
      </c>
      <c r="AR31" s="14">
        <f t="shared" ref="AR31" si="29">IFERROR(N31/AC31, "N.A.")</f>
        <v>3713.9394539378263</v>
      </c>
    </row>
    <row r="32" spans="1:44" ht="15" customHeight="1" thickBot="1" x14ac:dyDescent="0.3">
      <c r="A32" s="5" t="s">
        <v>0</v>
      </c>
      <c r="B32" s="44">
        <f>B31+C31</f>
        <v>226327000.99999994</v>
      </c>
      <c r="C32" s="45"/>
      <c r="D32" s="44">
        <f>D31+E31</f>
        <v>16484045.000000002</v>
      </c>
      <c r="E32" s="45"/>
      <c r="F32" s="44">
        <f>F31+G31</f>
        <v>14861616</v>
      </c>
      <c r="G32" s="45"/>
      <c r="H32" s="44">
        <f>H31+I31</f>
        <v>36824167</v>
      </c>
      <c r="I32" s="45"/>
      <c r="J32" s="44">
        <f>J31+K31</f>
        <v>0</v>
      </c>
      <c r="K32" s="45"/>
      <c r="L32" s="44">
        <f>L31+M31</f>
        <v>294496828.99999994</v>
      </c>
      <c r="M32" s="46"/>
      <c r="N32" s="18">
        <f>B32+D32+F32+H32+J32</f>
        <v>294496828.99999994</v>
      </c>
      <c r="P32" s="5" t="s">
        <v>0</v>
      </c>
      <c r="Q32" s="44">
        <f>Q31+R31</f>
        <v>45152</v>
      </c>
      <c r="R32" s="45"/>
      <c r="S32" s="44">
        <f>S31+T31</f>
        <v>5039</v>
      </c>
      <c r="T32" s="45"/>
      <c r="U32" s="44">
        <f>U31+V31</f>
        <v>4211</v>
      </c>
      <c r="V32" s="45"/>
      <c r="W32" s="44">
        <f>W31+X31</f>
        <v>18878</v>
      </c>
      <c r="X32" s="45"/>
      <c r="Y32" s="44">
        <f>Y31+Z31</f>
        <v>6015</v>
      </c>
      <c r="Z32" s="45"/>
      <c r="AA32" s="44">
        <f>AA31+AB31</f>
        <v>79295</v>
      </c>
      <c r="AB32" s="45"/>
      <c r="AC32" s="19">
        <f>Q32+S32+U32+W32+Y32</f>
        <v>79295</v>
      </c>
      <c r="AE32" s="5" t="s">
        <v>0</v>
      </c>
      <c r="AF32" s="24">
        <f>IFERROR(B32/Q32,"N.A.")</f>
        <v>5012.5576054216854</v>
      </c>
      <c r="AG32" s="25"/>
      <c r="AH32" s="24">
        <f>IFERROR(D32/S32,"N.A.")</f>
        <v>3271.2929152609649</v>
      </c>
      <c r="AI32" s="25"/>
      <c r="AJ32" s="24">
        <f>IFERROR(F32/U32,"N.A.")</f>
        <v>3529.2367608644026</v>
      </c>
      <c r="AK32" s="25"/>
      <c r="AL32" s="24">
        <f>IFERROR(H32/W32,"N.A.")</f>
        <v>1950.6392096620405</v>
      </c>
      <c r="AM32" s="25"/>
      <c r="AN32" s="24">
        <f>IFERROR(J32/Y32,"N.A.")</f>
        <v>0</v>
      </c>
      <c r="AO32" s="25"/>
      <c r="AP32" s="24">
        <f>IFERROR(L32/AA32,"N.A.")</f>
        <v>3713.9394539378263</v>
      </c>
      <c r="AQ32" s="25"/>
      <c r="AR32" s="16">
        <f>IFERROR(N32/AC32, "N.A.")</f>
        <v>3713.9394539378263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6" t="s">
        <v>1</v>
      </c>
      <c r="B35" s="29" t="s">
        <v>2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26" t="s">
        <v>0</v>
      </c>
      <c r="P35" s="26" t="s">
        <v>1</v>
      </c>
      <c r="Q35" s="29" t="s">
        <v>2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26" t="s">
        <v>0</v>
      </c>
      <c r="AE35" s="26" t="s">
        <v>1</v>
      </c>
      <c r="AF35" s="29" t="s">
        <v>2</v>
      </c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26" t="s">
        <v>0</v>
      </c>
    </row>
    <row r="36" spans="1:44" ht="15" customHeight="1" x14ac:dyDescent="0.25">
      <c r="A36" s="27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8"/>
      <c r="N36" s="27"/>
      <c r="P36" s="27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8"/>
      <c r="AC36" s="27"/>
      <c r="AE36" s="27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8"/>
      <c r="AR36" s="27"/>
    </row>
    <row r="37" spans="1:44" ht="15" customHeight="1" thickBot="1" x14ac:dyDescent="0.3">
      <c r="A37" s="27"/>
      <c r="B37" s="40" t="s">
        <v>8</v>
      </c>
      <c r="C37" s="41"/>
      <c r="D37" s="42" t="s">
        <v>9</v>
      </c>
      <c r="E37" s="43"/>
      <c r="F37" s="36"/>
      <c r="G37" s="37"/>
      <c r="H37" s="36"/>
      <c r="I37" s="37"/>
      <c r="J37" s="36"/>
      <c r="K37" s="37"/>
      <c r="L37" s="36"/>
      <c r="M37" s="39"/>
      <c r="N37" s="27"/>
      <c r="P37" s="27"/>
      <c r="Q37" s="40" t="s">
        <v>8</v>
      </c>
      <c r="R37" s="41"/>
      <c r="S37" s="42" t="s">
        <v>9</v>
      </c>
      <c r="T37" s="43"/>
      <c r="U37" s="36"/>
      <c r="V37" s="37"/>
      <c r="W37" s="36"/>
      <c r="X37" s="37"/>
      <c r="Y37" s="36"/>
      <c r="Z37" s="37"/>
      <c r="AA37" s="36"/>
      <c r="AB37" s="39"/>
      <c r="AC37" s="27"/>
      <c r="AE37" s="27"/>
      <c r="AF37" s="40" t="s">
        <v>8</v>
      </c>
      <c r="AG37" s="41"/>
      <c r="AH37" s="42" t="s">
        <v>9</v>
      </c>
      <c r="AI37" s="43"/>
      <c r="AJ37" s="36"/>
      <c r="AK37" s="37"/>
      <c r="AL37" s="36"/>
      <c r="AM37" s="37"/>
      <c r="AN37" s="36"/>
      <c r="AO37" s="37"/>
      <c r="AP37" s="36"/>
      <c r="AQ37" s="39"/>
      <c r="AR37" s="27"/>
    </row>
    <row r="38" spans="1:44" ht="15" customHeight="1" thickBot="1" x14ac:dyDescent="0.3">
      <c r="A38" s="28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8"/>
      <c r="P38" s="28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8"/>
      <c r="AE38" s="28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8"/>
    </row>
    <row r="39" spans="1:44" ht="15" customHeight="1" thickBot="1" x14ac:dyDescent="0.3">
      <c r="A39" s="3" t="s">
        <v>12</v>
      </c>
      <c r="B39" s="2">
        <v>2588514.0000000005</v>
      </c>
      <c r="C39" s="2"/>
      <c r="D39" s="2"/>
      <c r="E39" s="2"/>
      <c r="F39" s="2">
        <v>500520</v>
      </c>
      <c r="G39" s="2"/>
      <c r="H39" s="2">
        <v>10473682.000000006</v>
      </c>
      <c r="I39" s="2"/>
      <c r="J39" s="2">
        <v>0</v>
      </c>
      <c r="K39" s="2"/>
      <c r="L39" s="1">
        <f>B39+D39+F39+H39+J39</f>
        <v>13562716.000000006</v>
      </c>
      <c r="M39" s="13">
        <f>C39+E39+G39+I39+K39</f>
        <v>0</v>
      </c>
      <c r="N39" s="14">
        <f>L39+M39</f>
        <v>13562716.000000006</v>
      </c>
      <c r="P39" s="3" t="s">
        <v>12</v>
      </c>
      <c r="Q39" s="2">
        <v>1263</v>
      </c>
      <c r="R39" s="2">
        <v>0</v>
      </c>
      <c r="S39" s="2">
        <v>0</v>
      </c>
      <c r="T39" s="2">
        <v>0</v>
      </c>
      <c r="U39" s="2">
        <v>194</v>
      </c>
      <c r="V39" s="2">
        <v>0</v>
      </c>
      <c r="W39" s="2">
        <v>8678</v>
      </c>
      <c r="X39" s="2">
        <v>0</v>
      </c>
      <c r="Y39" s="2">
        <v>2350</v>
      </c>
      <c r="Z39" s="2">
        <v>0</v>
      </c>
      <c r="AA39" s="1">
        <f>Q39+S39+U39+W39+Y39</f>
        <v>12485</v>
      </c>
      <c r="AB39" s="13">
        <f>R39+T39+V39+X39+Z39</f>
        <v>0</v>
      </c>
      <c r="AC39" s="14">
        <f>AA39+AB39</f>
        <v>12485</v>
      </c>
      <c r="AE39" s="3" t="s">
        <v>12</v>
      </c>
      <c r="AF39" s="2">
        <f>IFERROR(B39/Q39, "N.A.")</f>
        <v>2049.4964370546322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>
        <f t="shared" si="30"/>
        <v>2580</v>
      </c>
      <c r="AK39" s="2" t="str">
        <f t="shared" si="30"/>
        <v>N.A.</v>
      </c>
      <c r="AL39" s="2">
        <f t="shared" si="30"/>
        <v>1206.9234846738887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1086.3208650380461</v>
      </c>
      <c r="AQ39" s="13" t="str">
        <f t="shared" si="30"/>
        <v>N.A.</v>
      </c>
      <c r="AR39" s="14">
        <f t="shared" si="30"/>
        <v>1086.3208650380461</v>
      </c>
    </row>
    <row r="40" spans="1:44" ht="15" customHeight="1" thickBot="1" x14ac:dyDescent="0.3">
      <c r="A40" s="3" t="s">
        <v>13</v>
      </c>
      <c r="B40" s="2">
        <v>6230728.0000000009</v>
      </c>
      <c r="C40" s="2">
        <v>701760</v>
      </c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6230728.0000000009</v>
      </c>
      <c r="M40" s="13">
        <f t="shared" si="31"/>
        <v>701760</v>
      </c>
      <c r="N40" s="14">
        <f t="shared" ref="N40:N42" si="32">L40+M40</f>
        <v>6932488.0000000009</v>
      </c>
      <c r="P40" s="3" t="s">
        <v>13</v>
      </c>
      <c r="Q40" s="2">
        <v>3415</v>
      </c>
      <c r="R40" s="2">
        <v>204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3415</v>
      </c>
      <c r="AB40" s="13">
        <f t="shared" si="33"/>
        <v>204</v>
      </c>
      <c r="AC40" s="14">
        <f t="shared" ref="AC40:AC42" si="34">AA40+AB40</f>
        <v>3619</v>
      </c>
      <c r="AE40" s="3" t="s">
        <v>13</v>
      </c>
      <c r="AF40" s="2">
        <f t="shared" ref="AF40:AF43" si="35">IFERROR(B40/Q40, "N.A.")</f>
        <v>1824.5177159590046</v>
      </c>
      <c r="AG40" s="2">
        <f t="shared" si="30"/>
        <v>3440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1824.5177159590046</v>
      </c>
      <c r="AQ40" s="13">
        <f t="shared" si="30"/>
        <v>3440</v>
      </c>
      <c r="AR40" s="14">
        <f t="shared" si="30"/>
        <v>1915.5810997513129</v>
      </c>
    </row>
    <row r="41" spans="1:44" ht="15" customHeight="1" thickBot="1" x14ac:dyDescent="0.3">
      <c r="A41" s="3" t="s">
        <v>14</v>
      </c>
      <c r="B41" s="2">
        <v>10308548.000000002</v>
      </c>
      <c r="C41" s="2">
        <v>131933544.99999999</v>
      </c>
      <c r="D41" s="2"/>
      <c r="E41" s="2"/>
      <c r="F41" s="2"/>
      <c r="G41" s="2">
        <v>494999.99999999994</v>
      </c>
      <c r="H41" s="2"/>
      <c r="I41" s="2">
        <v>3241019.9999999995</v>
      </c>
      <c r="J41" s="2">
        <v>0</v>
      </c>
      <c r="K41" s="2"/>
      <c r="L41" s="1">
        <f t="shared" si="31"/>
        <v>10308548.000000002</v>
      </c>
      <c r="M41" s="13">
        <f t="shared" si="31"/>
        <v>135669564.99999997</v>
      </c>
      <c r="N41" s="14">
        <f t="shared" si="32"/>
        <v>145978112.99999997</v>
      </c>
      <c r="P41" s="3" t="s">
        <v>14</v>
      </c>
      <c r="Q41" s="2">
        <v>4569</v>
      </c>
      <c r="R41" s="2">
        <v>20467</v>
      </c>
      <c r="S41" s="2">
        <v>0</v>
      </c>
      <c r="T41" s="2">
        <v>0</v>
      </c>
      <c r="U41" s="2">
        <v>0</v>
      </c>
      <c r="V41" s="2">
        <v>370</v>
      </c>
      <c r="W41" s="2">
        <v>0</v>
      </c>
      <c r="X41" s="2">
        <v>1516</v>
      </c>
      <c r="Y41" s="2">
        <v>1279</v>
      </c>
      <c r="Z41" s="2">
        <v>0</v>
      </c>
      <c r="AA41" s="1">
        <f t="shared" si="33"/>
        <v>5848</v>
      </c>
      <c r="AB41" s="13">
        <f t="shared" si="33"/>
        <v>22353</v>
      </c>
      <c r="AC41" s="14">
        <f t="shared" si="34"/>
        <v>28201</v>
      </c>
      <c r="AE41" s="3" t="s">
        <v>14</v>
      </c>
      <c r="AF41" s="2">
        <f t="shared" si="35"/>
        <v>2256.1934777850738</v>
      </c>
      <c r="AG41" s="2">
        <f t="shared" si="30"/>
        <v>6446.1594273708888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>
        <f t="shared" si="30"/>
        <v>1337.8378378378377</v>
      </c>
      <c r="AL41" s="2" t="str">
        <f t="shared" si="30"/>
        <v>N.A.</v>
      </c>
      <c r="AM41" s="2">
        <f t="shared" si="30"/>
        <v>2137.8759894459099</v>
      </c>
      <c r="AN41" s="2">
        <f t="shared" si="30"/>
        <v>0</v>
      </c>
      <c r="AO41" s="2" t="str">
        <f t="shared" si="30"/>
        <v>N.A.</v>
      </c>
      <c r="AP41" s="15">
        <f t="shared" si="30"/>
        <v>1762.7476060191523</v>
      </c>
      <c r="AQ41" s="13">
        <f t="shared" si="30"/>
        <v>6069.4119357580621</v>
      </c>
      <c r="AR41" s="14">
        <f t="shared" si="30"/>
        <v>5176.3452714442737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0</v>
      </c>
      <c r="I42" s="2"/>
      <c r="J42" s="2">
        <v>0</v>
      </c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507</v>
      </c>
      <c r="X42" s="2">
        <v>0</v>
      </c>
      <c r="Y42" s="2">
        <v>666</v>
      </c>
      <c r="Z42" s="2">
        <v>0</v>
      </c>
      <c r="AA42" s="1">
        <f t="shared" si="33"/>
        <v>1173</v>
      </c>
      <c r="AB42" s="13">
        <f t="shared" si="33"/>
        <v>0</v>
      </c>
      <c r="AC42" s="14">
        <f t="shared" si="34"/>
        <v>1173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0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0</v>
      </c>
      <c r="AQ42" s="13" t="str">
        <f t="shared" si="30"/>
        <v>N.A.</v>
      </c>
      <c r="AR42" s="14">
        <f t="shared" si="30"/>
        <v>0</v>
      </c>
    </row>
    <row r="43" spans="1:44" ht="15" customHeight="1" thickBot="1" x14ac:dyDescent="0.3">
      <c r="A43" s="4" t="s">
        <v>16</v>
      </c>
      <c r="B43" s="2">
        <v>19127790.000000007</v>
      </c>
      <c r="C43" s="2">
        <v>132635304.99999996</v>
      </c>
      <c r="D43" s="2"/>
      <c r="E43" s="2"/>
      <c r="F43" s="2">
        <v>500520</v>
      </c>
      <c r="G43" s="2">
        <v>494999.99999999994</v>
      </c>
      <c r="H43" s="2">
        <v>10473682.000000004</v>
      </c>
      <c r="I43" s="2">
        <v>3241019.9999999995</v>
      </c>
      <c r="J43" s="2">
        <v>0</v>
      </c>
      <c r="K43" s="2"/>
      <c r="L43" s="1">
        <f t="shared" ref="L43" si="36">B43+D43+F43+H43+J43</f>
        <v>30101992.000000011</v>
      </c>
      <c r="M43" s="13">
        <f t="shared" ref="M43" si="37">C43+E43+G43+I43+K43</f>
        <v>136371324.99999994</v>
      </c>
      <c r="N43" s="17">
        <f t="shared" ref="N43" si="38">L43+M43</f>
        <v>166473316.99999994</v>
      </c>
      <c r="P43" s="4" t="s">
        <v>16</v>
      </c>
      <c r="Q43" s="2">
        <v>9247</v>
      </c>
      <c r="R43" s="2">
        <v>20671</v>
      </c>
      <c r="S43" s="2">
        <v>0</v>
      </c>
      <c r="T43" s="2">
        <v>0</v>
      </c>
      <c r="U43" s="2">
        <v>194</v>
      </c>
      <c r="V43" s="2">
        <v>370</v>
      </c>
      <c r="W43" s="2">
        <v>9185</v>
      </c>
      <c r="X43" s="2">
        <v>1516</v>
      </c>
      <c r="Y43" s="2">
        <v>4295</v>
      </c>
      <c r="Z43" s="2">
        <v>0</v>
      </c>
      <c r="AA43" s="1">
        <f t="shared" ref="AA43" si="39">Q43+S43+U43+W43+Y43</f>
        <v>22921</v>
      </c>
      <c r="AB43" s="13">
        <f t="shared" ref="AB43" si="40">R43+T43+V43+X43+Z43</f>
        <v>22557</v>
      </c>
      <c r="AC43" s="17">
        <f t="shared" ref="AC43" si="41">AA43+AB43</f>
        <v>45478</v>
      </c>
      <c r="AE43" s="4" t="s">
        <v>16</v>
      </c>
      <c r="AF43" s="2">
        <f t="shared" si="35"/>
        <v>2068.5400670487734</v>
      </c>
      <c r="AG43" s="2">
        <f t="shared" si="30"/>
        <v>6416.4919452372869</v>
      </c>
      <c r="AH43" s="2" t="str">
        <f t="shared" si="30"/>
        <v>N.A.</v>
      </c>
      <c r="AI43" s="2" t="str">
        <f t="shared" si="30"/>
        <v>N.A.</v>
      </c>
      <c r="AJ43" s="2">
        <f t="shared" si="30"/>
        <v>2580</v>
      </c>
      <c r="AK43" s="2">
        <f t="shared" si="30"/>
        <v>1337.8378378378377</v>
      </c>
      <c r="AL43" s="2">
        <f t="shared" si="30"/>
        <v>1140.3028851388137</v>
      </c>
      <c r="AM43" s="2">
        <f t="shared" si="30"/>
        <v>2137.8759894459099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1313.293137297675</v>
      </c>
      <c r="AQ43" s="13">
        <f t="shared" ref="AQ43" si="43">IFERROR(M43/AB43, "N.A.")</f>
        <v>6045.6321762645712</v>
      </c>
      <c r="AR43" s="14">
        <f t="shared" ref="AR43" si="44">IFERROR(N43/AC43, "N.A.")</f>
        <v>3660.5241435419312</v>
      </c>
    </row>
    <row r="44" spans="1:44" ht="15" customHeight="1" thickBot="1" x14ac:dyDescent="0.3">
      <c r="A44" s="5" t="s">
        <v>0</v>
      </c>
      <c r="B44" s="44">
        <f>B43+C43</f>
        <v>151763094.99999997</v>
      </c>
      <c r="C44" s="45"/>
      <c r="D44" s="44">
        <f>D43+E43</f>
        <v>0</v>
      </c>
      <c r="E44" s="45"/>
      <c r="F44" s="44">
        <f>F43+G43</f>
        <v>995520</v>
      </c>
      <c r="G44" s="45"/>
      <c r="H44" s="44">
        <f>H43+I43</f>
        <v>13714702.000000004</v>
      </c>
      <c r="I44" s="45"/>
      <c r="J44" s="44">
        <f>J43+K43</f>
        <v>0</v>
      </c>
      <c r="K44" s="45"/>
      <c r="L44" s="44">
        <f>L43+M43</f>
        <v>166473316.99999994</v>
      </c>
      <c r="M44" s="46"/>
      <c r="N44" s="18">
        <f>B44+D44+F44+H44+J44</f>
        <v>166473316.99999997</v>
      </c>
      <c r="P44" s="5" t="s">
        <v>0</v>
      </c>
      <c r="Q44" s="44">
        <f>Q43+R43</f>
        <v>29918</v>
      </c>
      <c r="R44" s="45"/>
      <c r="S44" s="44">
        <f>S43+T43</f>
        <v>0</v>
      </c>
      <c r="T44" s="45"/>
      <c r="U44" s="44">
        <f>U43+V43</f>
        <v>564</v>
      </c>
      <c r="V44" s="45"/>
      <c r="W44" s="44">
        <f>W43+X43</f>
        <v>10701</v>
      </c>
      <c r="X44" s="45"/>
      <c r="Y44" s="44">
        <f>Y43+Z43</f>
        <v>4295</v>
      </c>
      <c r="Z44" s="45"/>
      <c r="AA44" s="44">
        <f>AA43+AB43</f>
        <v>45478</v>
      </c>
      <c r="AB44" s="46"/>
      <c r="AC44" s="18">
        <f>Q44+S44+U44+W44+Y44</f>
        <v>45478</v>
      </c>
      <c r="AE44" s="5" t="s">
        <v>0</v>
      </c>
      <c r="AF44" s="24">
        <f>IFERROR(B44/Q44,"N.A.")</f>
        <v>5072.6350357644214</v>
      </c>
      <c r="AG44" s="25"/>
      <c r="AH44" s="24" t="str">
        <f>IFERROR(D44/S44,"N.A.")</f>
        <v>N.A.</v>
      </c>
      <c r="AI44" s="25"/>
      <c r="AJ44" s="24">
        <f>IFERROR(F44/U44,"N.A.")</f>
        <v>1765.1063829787233</v>
      </c>
      <c r="AK44" s="25"/>
      <c r="AL44" s="24">
        <f>IFERROR(H44/W44,"N.A.")</f>
        <v>1281.6280721427906</v>
      </c>
      <c r="AM44" s="25"/>
      <c r="AN44" s="24">
        <f>IFERROR(J44/Y44,"N.A.")</f>
        <v>0</v>
      </c>
      <c r="AO44" s="25"/>
      <c r="AP44" s="24">
        <f>IFERROR(L44/AA44,"N.A.")</f>
        <v>3660.5241435419312</v>
      </c>
      <c r="AQ44" s="25"/>
      <c r="AR44" s="16">
        <f>IFERROR(N44/AC44, "N.A.")</f>
        <v>3660.5241435419316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1" width="16.85546875" customWidth="1"/>
    <col min="24" max="24" width="16.85546875" customWidth="1"/>
    <col min="26" max="26" width="16.85546875" customWidth="1"/>
    <col min="30" max="30" width="16.85546875" customWidth="1"/>
    <col min="31" max="31" width="31.42578125" customWidth="1"/>
    <col min="32" max="36" width="16.85546875" customWidth="1"/>
    <col min="39" max="39" width="16.85546875" customWidth="1"/>
    <col min="41" max="41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2014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6" t="s">
        <v>1</v>
      </c>
      <c r="B11" s="29" t="s">
        <v>2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26" t="s">
        <v>0</v>
      </c>
      <c r="P11" s="26" t="s">
        <v>1</v>
      </c>
      <c r="Q11" s="29" t="s">
        <v>2</v>
      </c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26" t="s">
        <v>0</v>
      </c>
      <c r="AE11" s="26" t="s">
        <v>1</v>
      </c>
      <c r="AF11" s="29" t="s">
        <v>2</v>
      </c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26" t="s">
        <v>0</v>
      </c>
    </row>
    <row r="12" spans="1:44" ht="15" customHeight="1" x14ac:dyDescent="0.25">
      <c r="A12" s="27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8"/>
      <c r="N12" s="27"/>
      <c r="P12" s="27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8"/>
      <c r="AC12" s="27"/>
      <c r="AE12" s="27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8"/>
      <c r="AR12" s="27"/>
    </row>
    <row r="13" spans="1:44" ht="15" customHeight="1" thickBot="1" x14ac:dyDescent="0.3">
      <c r="A13" s="27"/>
      <c r="B13" s="40" t="s">
        <v>8</v>
      </c>
      <c r="C13" s="41"/>
      <c r="D13" s="42" t="s">
        <v>9</v>
      </c>
      <c r="E13" s="43"/>
      <c r="F13" s="36"/>
      <c r="G13" s="37"/>
      <c r="H13" s="36"/>
      <c r="I13" s="37"/>
      <c r="J13" s="36"/>
      <c r="K13" s="37"/>
      <c r="L13" s="36"/>
      <c r="M13" s="39"/>
      <c r="N13" s="27"/>
      <c r="P13" s="27"/>
      <c r="Q13" s="40" t="s">
        <v>8</v>
      </c>
      <c r="R13" s="41"/>
      <c r="S13" s="42" t="s">
        <v>9</v>
      </c>
      <c r="T13" s="43"/>
      <c r="U13" s="36"/>
      <c r="V13" s="37"/>
      <c r="W13" s="36"/>
      <c r="X13" s="37"/>
      <c r="Y13" s="36"/>
      <c r="Z13" s="37"/>
      <c r="AA13" s="36"/>
      <c r="AB13" s="39"/>
      <c r="AC13" s="27"/>
      <c r="AE13" s="27"/>
      <c r="AF13" s="40" t="s">
        <v>8</v>
      </c>
      <c r="AG13" s="41"/>
      <c r="AH13" s="42" t="s">
        <v>9</v>
      </c>
      <c r="AI13" s="43"/>
      <c r="AJ13" s="36"/>
      <c r="AK13" s="37"/>
      <c r="AL13" s="36"/>
      <c r="AM13" s="37"/>
      <c r="AN13" s="36"/>
      <c r="AO13" s="37"/>
      <c r="AP13" s="36"/>
      <c r="AQ13" s="39"/>
      <c r="AR13" s="27"/>
    </row>
    <row r="14" spans="1:44" ht="15" customHeight="1" thickBot="1" x14ac:dyDescent="0.3">
      <c r="A14" s="28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8"/>
      <c r="P14" s="28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8"/>
      <c r="AE14" s="28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8"/>
    </row>
    <row r="15" spans="1:44" ht="15" customHeight="1" thickBot="1" x14ac:dyDescent="0.3">
      <c r="A15" s="3" t="s">
        <v>12</v>
      </c>
      <c r="B15" s="2">
        <v>107143228.99999999</v>
      </c>
      <c r="C15" s="2"/>
      <c r="D15" s="2">
        <v>45406080</v>
      </c>
      <c r="E15" s="2"/>
      <c r="F15" s="2">
        <v>50392400</v>
      </c>
      <c r="G15" s="2"/>
      <c r="H15" s="2">
        <v>131537232.99999999</v>
      </c>
      <c r="I15" s="2"/>
      <c r="J15" s="2">
        <v>0</v>
      </c>
      <c r="K15" s="2"/>
      <c r="L15" s="1">
        <f>B15+D15+F15+H15+J15</f>
        <v>334478942</v>
      </c>
      <c r="M15" s="13">
        <f>C15+E15+G15+I15+K15</f>
        <v>0</v>
      </c>
      <c r="N15" s="14">
        <f>L15+M15</f>
        <v>334478942</v>
      </c>
      <c r="P15" s="3" t="s">
        <v>12</v>
      </c>
      <c r="Q15" s="2">
        <v>22409</v>
      </c>
      <c r="R15" s="2">
        <v>0</v>
      </c>
      <c r="S15" s="2">
        <v>8736</v>
      </c>
      <c r="T15" s="2">
        <v>0</v>
      </c>
      <c r="U15" s="2">
        <v>6452</v>
      </c>
      <c r="V15" s="2">
        <v>0</v>
      </c>
      <c r="W15" s="2">
        <v>41905</v>
      </c>
      <c r="X15" s="2">
        <v>0</v>
      </c>
      <c r="Y15" s="2">
        <v>3603</v>
      </c>
      <c r="Z15" s="2">
        <v>0</v>
      </c>
      <c r="AA15" s="1">
        <f>Q15+S15+U15+W15+Y15</f>
        <v>83105</v>
      </c>
      <c r="AB15" s="13">
        <f>R15+T15+V15+X15+Z15</f>
        <v>0</v>
      </c>
      <c r="AC15" s="14">
        <f>AA15+AB15</f>
        <v>83105</v>
      </c>
      <c r="AE15" s="3" t="s">
        <v>12</v>
      </c>
      <c r="AF15" s="2">
        <f>IFERROR(B15/Q15, "N.A.")</f>
        <v>4781.2588245794095</v>
      </c>
      <c r="AG15" s="2" t="str">
        <f t="shared" ref="AG15:AR19" si="0">IFERROR(C15/R15, "N.A.")</f>
        <v>N.A.</v>
      </c>
      <c r="AH15" s="2">
        <f t="shared" si="0"/>
        <v>5197.5824175824173</v>
      </c>
      <c r="AI15" s="2" t="str">
        <f t="shared" si="0"/>
        <v>N.A.</v>
      </c>
      <c r="AJ15" s="2">
        <f t="shared" si="0"/>
        <v>7810.3533787972719</v>
      </c>
      <c r="AK15" s="2" t="str">
        <f t="shared" si="0"/>
        <v>N.A.</v>
      </c>
      <c r="AL15" s="2">
        <f t="shared" si="0"/>
        <v>3138.9388617110126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4024.7751880151613</v>
      </c>
      <c r="AQ15" s="13" t="str">
        <f t="shared" si="0"/>
        <v>N.A.</v>
      </c>
      <c r="AR15" s="14">
        <f t="shared" si="0"/>
        <v>4024.7751880151613</v>
      </c>
    </row>
    <row r="16" spans="1:44" ht="15" customHeight="1" thickBot="1" x14ac:dyDescent="0.3">
      <c r="A16" s="3" t="s">
        <v>13</v>
      </c>
      <c r="B16" s="2">
        <v>52606496.999999993</v>
      </c>
      <c r="C16" s="2">
        <v>3936030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52606496.999999993</v>
      </c>
      <c r="M16" s="13">
        <f t="shared" si="1"/>
        <v>3936030</v>
      </c>
      <c r="N16" s="14">
        <f t="shared" ref="N16:N18" si="2">L16+M16</f>
        <v>56542526.999999993</v>
      </c>
      <c r="P16" s="3" t="s">
        <v>13</v>
      </c>
      <c r="Q16" s="2">
        <v>16710</v>
      </c>
      <c r="R16" s="2">
        <v>896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16710</v>
      </c>
      <c r="AB16" s="13">
        <f t="shared" si="3"/>
        <v>896</v>
      </c>
      <c r="AC16" s="14">
        <f t="shared" ref="AC16:AC18" si="4">AA16+AB16</f>
        <v>17606</v>
      </c>
      <c r="AE16" s="3" t="s">
        <v>13</v>
      </c>
      <c r="AF16" s="2">
        <f t="shared" ref="AF16:AF19" si="5">IFERROR(B16/Q16, "N.A.")</f>
        <v>3148.2044883303406</v>
      </c>
      <c r="AG16" s="2">
        <f t="shared" si="0"/>
        <v>4392.890625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3148.2044883303406</v>
      </c>
      <c r="AQ16" s="13">
        <f t="shared" si="0"/>
        <v>4392.890625</v>
      </c>
      <c r="AR16" s="14">
        <f t="shared" si="0"/>
        <v>3211.5487333863452</v>
      </c>
    </row>
    <row r="17" spans="1:44" ht="15" customHeight="1" thickBot="1" x14ac:dyDescent="0.3">
      <c r="A17" s="3" t="s">
        <v>14</v>
      </c>
      <c r="B17" s="2">
        <v>184446632.00000018</v>
      </c>
      <c r="C17" s="2">
        <v>1004719162.9999981</v>
      </c>
      <c r="D17" s="2">
        <v>62561641.999999993</v>
      </c>
      <c r="E17" s="2">
        <v>10183700</v>
      </c>
      <c r="F17" s="2"/>
      <c r="G17" s="2">
        <v>39249350</v>
      </c>
      <c r="H17" s="2"/>
      <c r="I17" s="2">
        <v>53127225.999999993</v>
      </c>
      <c r="J17" s="2">
        <v>0</v>
      </c>
      <c r="K17" s="2"/>
      <c r="L17" s="1">
        <f t="shared" si="1"/>
        <v>247008274.00000018</v>
      </c>
      <c r="M17" s="13">
        <f t="shared" si="1"/>
        <v>1107279438.9999981</v>
      </c>
      <c r="N17" s="14">
        <f t="shared" si="2"/>
        <v>1354287712.9999983</v>
      </c>
      <c r="P17" s="3" t="s">
        <v>14</v>
      </c>
      <c r="Q17" s="2">
        <v>42901</v>
      </c>
      <c r="R17" s="2">
        <v>201503</v>
      </c>
      <c r="S17" s="2">
        <v>8440</v>
      </c>
      <c r="T17" s="2">
        <v>2405</v>
      </c>
      <c r="U17" s="2">
        <v>0</v>
      </c>
      <c r="V17" s="2">
        <v>9548</v>
      </c>
      <c r="W17" s="2">
        <v>0</v>
      </c>
      <c r="X17" s="2">
        <v>10755</v>
      </c>
      <c r="Y17" s="2">
        <v>4103</v>
      </c>
      <c r="Z17" s="2">
        <v>0</v>
      </c>
      <c r="AA17" s="1">
        <f t="shared" si="3"/>
        <v>55444</v>
      </c>
      <c r="AB17" s="13">
        <f t="shared" si="3"/>
        <v>224211</v>
      </c>
      <c r="AC17" s="14">
        <f t="shared" si="4"/>
        <v>279655</v>
      </c>
      <c r="AE17" s="3" t="s">
        <v>14</v>
      </c>
      <c r="AF17" s="2">
        <f t="shared" si="5"/>
        <v>4299.3550733083184</v>
      </c>
      <c r="AG17" s="2">
        <f t="shared" si="0"/>
        <v>4986.1250849863181</v>
      </c>
      <c r="AH17" s="2">
        <f t="shared" si="0"/>
        <v>7412.5168246445492</v>
      </c>
      <c r="AI17" s="2">
        <f t="shared" si="0"/>
        <v>4234.3866943866942</v>
      </c>
      <c r="AJ17" s="2" t="str">
        <f t="shared" si="0"/>
        <v>N.A.</v>
      </c>
      <c r="AK17" s="2">
        <f t="shared" si="0"/>
        <v>4110.7404692082109</v>
      </c>
      <c r="AL17" s="2" t="str">
        <f t="shared" si="0"/>
        <v>N.A.</v>
      </c>
      <c r="AM17" s="2">
        <f t="shared" si="0"/>
        <v>4939.7699674569958</v>
      </c>
      <c r="AN17" s="2">
        <f t="shared" si="0"/>
        <v>0</v>
      </c>
      <c r="AO17" s="2" t="str">
        <f t="shared" si="0"/>
        <v>N.A.</v>
      </c>
      <c r="AP17" s="15">
        <f t="shared" si="0"/>
        <v>4455.094762282667</v>
      </c>
      <c r="AQ17" s="13">
        <f t="shared" si="0"/>
        <v>4938.559834263252</v>
      </c>
      <c r="AR17" s="14">
        <f t="shared" si="0"/>
        <v>4842.7087411274542</v>
      </c>
    </row>
    <row r="18" spans="1:44" ht="15" customHeight="1" thickBot="1" x14ac:dyDescent="0.3">
      <c r="A18" s="3" t="s">
        <v>15</v>
      </c>
      <c r="B18" s="2">
        <v>986850</v>
      </c>
      <c r="C18" s="2">
        <v>2191280</v>
      </c>
      <c r="D18" s="2"/>
      <c r="E18" s="2"/>
      <c r="F18" s="2"/>
      <c r="G18" s="2"/>
      <c r="H18" s="2">
        <v>0</v>
      </c>
      <c r="I18" s="2"/>
      <c r="J18" s="2"/>
      <c r="K18" s="2"/>
      <c r="L18" s="1">
        <f t="shared" si="1"/>
        <v>986850</v>
      </c>
      <c r="M18" s="13">
        <f t="shared" si="1"/>
        <v>2191280</v>
      </c>
      <c r="N18" s="14">
        <f t="shared" si="2"/>
        <v>3178130</v>
      </c>
      <c r="P18" s="3" t="s">
        <v>15</v>
      </c>
      <c r="Q18" s="2">
        <v>495</v>
      </c>
      <c r="R18" s="2">
        <v>324</v>
      </c>
      <c r="S18" s="2">
        <v>0</v>
      </c>
      <c r="T18" s="2">
        <v>0</v>
      </c>
      <c r="U18" s="2">
        <v>0</v>
      </c>
      <c r="V18" s="2">
        <v>0</v>
      </c>
      <c r="W18" s="2">
        <v>256</v>
      </c>
      <c r="X18" s="2">
        <v>0</v>
      </c>
      <c r="Y18" s="2">
        <v>0</v>
      </c>
      <c r="Z18" s="2">
        <v>0</v>
      </c>
      <c r="AA18" s="1">
        <f t="shared" si="3"/>
        <v>751</v>
      </c>
      <c r="AB18" s="13">
        <f t="shared" si="3"/>
        <v>324</v>
      </c>
      <c r="AC18" s="17">
        <f t="shared" si="4"/>
        <v>1075</v>
      </c>
      <c r="AE18" s="3" t="s">
        <v>15</v>
      </c>
      <c r="AF18" s="2">
        <f t="shared" si="5"/>
        <v>1993.6363636363637</v>
      </c>
      <c r="AG18" s="2">
        <f t="shared" si="0"/>
        <v>6763.2098765432102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0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1314.0479360852198</v>
      </c>
      <c r="AQ18" s="13">
        <f t="shared" si="0"/>
        <v>6763.2098765432102</v>
      </c>
      <c r="AR18" s="14">
        <f t="shared" si="0"/>
        <v>2956.4</v>
      </c>
    </row>
    <row r="19" spans="1:44" ht="15" customHeight="1" thickBot="1" x14ac:dyDescent="0.3">
      <c r="A19" s="4" t="s">
        <v>16</v>
      </c>
      <c r="B19" s="2">
        <v>345183207.9999997</v>
      </c>
      <c r="C19" s="2">
        <v>1010846472.9999994</v>
      </c>
      <c r="D19" s="2">
        <v>107967722</v>
      </c>
      <c r="E19" s="2">
        <v>10183700</v>
      </c>
      <c r="F19" s="2">
        <v>50392400</v>
      </c>
      <c r="G19" s="2">
        <v>39249350</v>
      </c>
      <c r="H19" s="2">
        <v>131537232.99999991</v>
      </c>
      <c r="I19" s="2">
        <v>53127225.999999993</v>
      </c>
      <c r="J19" s="2">
        <v>0</v>
      </c>
      <c r="K19" s="2"/>
      <c r="L19" s="1">
        <f t="shared" ref="L19" si="6">B19+D19+F19+H19+J19</f>
        <v>635080562.99999964</v>
      </c>
      <c r="M19" s="13">
        <f t="shared" ref="M19" si="7">C19+E19+G19+I19+K19</f>
        <v>1113406748.9999993</v>
      </c>
      <c r="N19" s="17">
        <f t="shared" ref="N19" si="8">L19+M19</f>
        <v>1748487311.999999</v>
      </c>
      <c r="P19" s="4" t="s">
        <v>16</v>
      </c>
      <c r="Q19" s="2">
        <v>82515</v>
      </c>
      <c r="R19" s="2">
        <v>202723</v>
      </c>
      <c r="S19" s="2">
        <v>17176</v>
      </c>
      <c r="T19" s="2">
        <v>2405</v>
      </c>
      <c r="U19" s="2">
        <v>6452</v>
      </c>
      <c r="V19" s="2">
        <v>9548</v>
      </c>
      <c r="W19" s="2">
        <v>42161</v>
      </c>
      <c r="X19" s="2">
        <v>10755</v>
      </c>
      <c r="Y19" s="2">
        <v>7706</v>
      </c>
      <c r="Z19" s="2">
        <v>0</v>
      </c>
      <c r="AA19" s="1">
        <f t="shared" ref="AA19" si="9">Q19+S19+U19+W19+Y19</f>
        <v>156010</v>
      </c>
      <c r="AB19" s="13">
        <f t="shared" ref="AB19" si="10">R19+T19+V19+X19+Z19</f>
        <v>225431</v>
      </c>
      <c r="AC19" s="14">
        <f t="shared" ref="AC19" si="11">AA19+AB19</f>
        <v>381441</v>
      </c>
      <c r="AE19" s="4" t="s">
        <v>16</v>
      </c>
      <c r="AF19" s="2">
        <f t="shared" si="5"/>
        <v>4183.2782887959729</v>
      </c>
      <c r="AG19" s="2">
        <f t="shared" si="0"/>
        <v>4986.343300957461</v>
      </c>
      <c r="AH19" s="2">
        <f t="shared" si="0"/>
        <v>6285.9642524452729</v>
      </c>
      <c r="AI19" s="2">
        <f t="shared" si="0"/>
        <v>4234.3866943866942</v>
      </c>
      <c r="AJ19" s="2">
        <f t="shared" si="0"/>
        <v>7810.3533787972719</v>
      </c>
      <c r="AK19" s="2">
        <f t="shared" si="0"/>
        <v>4110.7404692082109</v>
      </c>
      <c r="AL19" s="2">
        <f t="shared" si="0"/>
        <v>3119.8793434690806</v>
      </c>
      <c r="AM19" s="2">
        <f t="shared" si="0"/>
        <v>4939.7699674569958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4070.7683033138878</v>
      </c>
      <c r="AQ19" s="13">
        <f t="shared" ref="AQ19" si="13">IFERROR(M19/AB19, "N.A.")</f>
        <v>4939.0134852793062</v>
      </c>
      <c r="AR19" s="14">
        <f t="shared" ref="AR19" si="14">IFERROR(N19/AC19, "N.A.")</f>
        <v>4583.8997695580683</v>
      </c>
    </row>
    <row r="20" spans="1:44" ht="15" customHeight="1" thickBot="1" x14ac:dyDescent="0.3">
      <c r="A20" s="5" t="s">
        <v>0</v>
      </c>
      <c r="B20" s="44">
        <f>B19+C19</f>
        <v>1356029680.999999</v>
      </c>
      <c r="C20" s="45"/>
      <c r="D20" s="44">
        <f>D19+E19</f>
        <v>118151422</v>
      </c>
      <c r="E20" s="45"/>
      <c r="F20" s="44">
        <f>F19+G19</f>
        <v>89641750</v>
      </c>
      <c r="G20" s="45"/>
      <c r="H20" s="44">
        <f>H19+I19</f>
        <v>184664458.99999991</v>
      </c>
      <c r="I20" s="45"/>
      <c r="J20" s="44">
        <f>J19+K19</f>
        <v>0</v>
      </c>
      <c r="K20" s="45"/>
      <c r="L20" s="44">
        <f>L19+M19</f>
        <v>1748487311.999999</v>
      </c>
      <c r="M20" s="46"/>
      <c r="N20" s="18">
        <f>B20+D20+F20+H20+J20</f>
        <v>1748487311.999999</v>
      </c>
      <c r="P20" s="5" t="s">
        <v>0</v>
      </c>
      <c r="Q20" s="44">
        <f>Q19+R19</f>
        <v>285238</v>
      </c>
      <c r="R20" s="45"/>
      <c r="S20" s="44">
        <f>S19+T19</f>
        <v>19581</v>
      </c>
      <c r="T20" s="45"/>
      <c r="U20" s="44">
        <f>U19+V19</f>
        <v>16000</v>
      </c>
      <c r="V20" s="45"/>
      <c r="W20" s="44">
        <f>W19+X19</f>
        <v>52916</v>
      </c>
      <c r="X20" s="45"/>
      <c r="Y20" s="44">
        <f>Y19+Z19</f>
        <v>7706</v>
      </c>
      <c r="Z20" s="45"/>
      <c r="AA20" s="44">
        <f>AA19+AB19</f>
        <v>381441</v>
      </c>
      <c r="AB20" s="45"/>
      <c r="AC20" s="19">
        <f>Q20+S20+U20+W20+Y20</f>
        <v>381441</v>
      </c>
      <c r="AE20" s="5" t="s">
        <v>0</v>
      </c>
      <c r="AF20" s="24">
        <f>IFERROR(B20/Q20,"N.A.")</f>
        <v>4754.0288495922669</v>
      </c>
      <c r="AG20" s="25"/>
      <c r="AH20" s="24">
        <f>IFERROR(D20/S20,"N.A.")</f>
        <v>6033.9830447883151</v>
      </c>
      <c r="AI20" s="25"/>
      <c r="AJ20" s="24">
        <f>IFERROR(F20/U20,"N.A.")</f>
        <v>5602.609375</v>
      </c>
      <c r="AK20" s="25"/>
      <c r="AL20" s="24">
        <f>IFERROR(H20/W20,"N.A.")</f>
        <v>3489.7660253987433</v>
      </c>
      <c r="AM20" s="25"/>
      <c r="AN20" s="24">
        <f>IFERROR(J20/Y20,"N.A.")</f>
        <v>0</v>
      </c>
      <c r="AO20" s="25"/>
      <c r="AP20" s="24">
        <f>IFERROR(L20/AA20,"N.A.")</f>
        <v>4583.8997695580683</v>
      </c>
      <c r="AQ20" s="25"/>
      <c r="AR20" s="16">
        <f>IFERROR(N20/AC20, "N.A.")</f>
        <v>4583.8997695580683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6" t="s">
        <v>1</v>
      </c>
      <c r="B23" s="29" t="s">
        <v>2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26" t="s">
        <v>0</v>
      </c>
      <c r="P23" s="26" t="s">
        <v>1</v>
      </c>
      <c r="Q23" s="29" t="s">
        <v>2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26" t="s">
        <v>0</v>
      </c>
      <c r="AE23" s="26" t="s">
        <v>1</v>
      </c>
      <c r="AF23" s="29" t="s">
        <v>2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26" t="s">
        <v>0</v>
      </c>
    </row>
    <row r="24" spans="1:44" ht="15" customHeight="1" x14ac:dyDescent="0.25">
      <c r="A24" s="27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8"/>
      <c r="N24" s="27"/>
      <c r="P24" s="27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8"/>
      <c r="AC24" s="27"/>
      <c r="AE24" s="27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8"/>
      <c r="AR24" s="27"/>
    </row>
    <row r="25" spans="1:44" ht="15" customHeight="1" thickBot="1" x14ac:dyDescent="0.3">
      <c r="A25" s="27"/>
      <c r="B25" s="40" t="s">
        <v>8</v>
      </c>
      <c r="C25" s="41"/>
      <c r="D25" s="42" t="s">
        <v>9</v>
      </c>
      <c r="E25" s="43"/>
      <c r="F25" s="36"/>
      <c r="G25" s="37"/>
      <c r="H25" s="36"/>
      <c r="I25" s="37"/>
      <c r="J25" s="36"/>
      <c r="K25" s="37"/>
      <c r="L25" s="36"/>
      <c r="M25" s="39"/>
      <c r="N25" s="27"/>
      <c r="P25" s="27"/>
      <c r="Q25" s="40" t="s">
        <v>8</v>
      </c>
      <c r="R25" s="41"/>
      <c r="S25" s="42" t="s">
        <v>9</v>
      </c>
      <c r="T25" s="43"/>
      <c r="U25" s="36"/>
      <c r="V25" s="37"/>
      <c r="W25" s="36"/>
      <c r="X25" s="37"/>
      <c r="Y25" s="36"/>
      <c r="Z25" s="37"/>
      <c r="AA25" s="36"/>
      <c r="AB25" s="39"/>
      <c r="AC25" s="27"/>
      <c r="AE25" s="27"/>
      <c r="AF25" s="40" t="s">
        <v>8</v>
      </c>
      <c r="AG25" s="41"/>
      <c r="AH25" s="42" t="s">
        <v>9</v>
      </c>
      <c r="AI25" s="43"/>
      <c r="AJ25" s="36"/>
      <c r="AK25" s="37"/>
      <c r="AL25" s="36"/>
      <c r="AM25" s="37"/>
      <c r="AN25" s="36"/>
      <c r="AO25" s="37"/>
      <c r="AP25" s="36"/>
      <c r="AQ25" s="39"/>
      <c r="AR25" s="27"/>
    </row>
    <row r="26" spans="1:44" ht="15" customHeight="1" thickBot="1" x14ac:dyDescent="0.3">
      <c r="A26" s="28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8"/>
      <c r="P26" s="28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8"/>
      <c r="AE26" s="28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8"/>
    </row>
    <row r="27" spans="1:44" ht="15" customHeight="1" thickBot="1" x14ac:dyDescent="0.3">
      <c r="A27" s="3" t="s">
        <v>12</v>
      </c>
      <c r="B27" s="2">
        <v>95041680.000000015</v>
      </c>
      <c r="C27" s="2"/>
      <c r="D27" s="2">
        <v>44449760</v>
      </c>
      <c r="E27" s="2"/>
      <c r="F27" s="2">
        <v>46953380.000000007</v>
      </c>
      <c r="G27" s="2"/>
      <c r="H27" s="2">
        <v>80087575.000000015</v>
      </c>
      <c r="I27" s="2"/>
      <c r="J27" s="2">
        <v>0</v>
      </c>
      <c r="K27" s="2"/>
      <c r="L27" s="1">
        <f>B27+D27+F27+H27+J27</f>
        <v>266532395</v>
      </c>
      <c r="M27" s="13">
        <f>C27+E27+G27+I27+K27</f>
        <v>0</v>
      </c>
      <c r="N27" s="14">
        <f>L27+M27</f>
        <v>266532395</v>
      </c>
      <c r="P27" s="3" t="s">
        <v>12</v>
      </c>
      <c r="Q27" s="2">
        <v>18612</v>
      </c>
      <c r="R27" s="2">
        <v>0</v>
      </c>
      <c r="S27" s="2">
        <v>8330</v>
      </c>
      <c r="T27" s="2">
        <v>0</v>
      </c>
      <c r="U27" s="2">
        <v>5235</v>
      </c>
      <c r="V27" s="2">
        <v>0</v>
      </c>
      <c r="W27" s="2">
        <v>22176</v>
      </c>
      <c r="X27" s="2">
        <v>0</v>
      </c>
      <c r="Y27" s="2">
        <v>1565</v>
      </c>
      <c r="Z27" s="2">
        <v>0</v>
      </c>
      <c r="AA27" s="1">
        <f>Q27+S27+U27+W27+Y27</f>
        <v>55918</v>
      </c>
      <c r="AB27" s="13">
        <f>R27+T27+V27+X27+Z27</f>
        <v>0</v>
      </c>
      <c r="AC27" s="14">
        <f>AA27+AB27</f>
        <v>55918</v>
      </c>
      <c r="AE27" s="3" t="s">
        <v>12</v>
      </c>
      <c r="AF27" s="2">
        <f>IFERROR(B27/Q27, "N.A.")</f>
        <v>5106.4732430689883</v>
      </c>
      <c r="AG27" s="2" t="str">
        <f t="shared" ref="AG27:AR31" si="15">IFERROR(C27/R27, "N.A.")</f>
        <v>N.A.</v>
      </c>
      <c r="AH27" s="2">
        <f t="shared" si="15"/>
        <v>5336.1056422569027</v>
      </c>
      <c r="AI27" s="2" t="str">
        <f t="shared" si="15"/>
        <v>N.A.</v>
      </c>
      <c r="AJ27" s="2">
        <f t="shared" si="15"/>
        <v>8969.1270296084058</v>
      </c>
      <c r="AK27" s="2" t="str">
        <f t="shared" si="15"/>
        <v>N.A.</v>
      </c>
      <c r="AL27" s="2">
        <f t="shared" si="15"/>
        <v>3611.4526966089475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4766.4865517364715</v>
      </c>
      <c r="AQ27" s="13" t="str">
        <f t="shared" si="15"/>
        <v>N.A.</v>
      </c>
      <c r="AR27" s="14">
        <f t="shared" si="15"/>
        <v>4766.4865517364715</v>
      </c>
    </row>
    <row r="28" spans="1:44" ht="15" customHeight="1" thickBot="1" x14ac:dyDescent="0.3">
      <c r="A28" s="3" t="s">
        <v>13</v>
      </c>
      <c r="B28" s="2">
        <v>8701130</v>
      </c>
      <c r="C28" s="2">
        <v>2366930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8701130</v>
      </c>
      <c r="M28" s="13">
        <f t="shared" si="16"/>
        <v>2366930</v>
      </c>
      <c r="N28" s="14">
        <f t="shared" ref="N28:N30" si="17">L28+M28</f>
        <v>11068060</v>
      </c>
      <c r="P28" s="3" t="s">
        <v>13</v>
      </c>
      <c r="Q28" s="2">
        <v>2559</v>
      </c>
      <c r="R28" s="2">
        <v>423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2559</v>
      </c>
      <c r="AB28" s="13">
        <f t="shared" si="18"/>
        <v>423</v>
      </c>
      <c r="AC28" s="14">
        <f t="shared" ref="AC28:AC30" si="19">AA28+AB28</f>
        <v>2982</v>
      </c>
      <c r="AE28" s="3" t="s">
        <v>13</v>
      </c>
      <c r="AF28" s="2">
        <f t="shared" ref="AF28:AF31" si="20">IFERROR(B28/Q28, "N.A.")</f>
        <v>3400.2071121531849</v>
      </c>
      <c r="AG28" s="2">
        <f t="shared" si="15"/>
        <v>5595.5791962174944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3400.2071121531849</v>
      </c>
      <c r="AQ28" s="13">
        <f t="shared" si="15"/>
        <v>5595.5791962174944</v>
      </c>
      <c r="AR28" s="14">
        <f t="shared" si="15"/>
        <v>3711.6230717639169</v>
      </c>
    </row>
    <row r="29" spans="1:44" ht="15" customHeight="1" thickBot="1" x14ac:dyDescent="0.3">
      <c r="A29" s="3" t="s">
        <v>14</v>
      </c>
      <c r="B29" s="2">
        <v>118503563.99999997</v>
      </c>
      <c r="C29" s="2">
        <v>655581884.00000012</v>
      </c>
      <c r="D29" s="2">
        <v>41761271.999999993</v>
      </c>
      <c r="E29" s="2">
        <v>8623699.9999999981</v>
      </c>
      <c r="F29" s="2"/>
      <c r="G29" s="2">
        <v>30886050.000000007</v>
      </c>
      <c r="H29" s="2"/>
      <c r="I29" s="2">
        <v>39409562.000000007</v>
      </c>
      <c r="J29" s="2">
        <v>0</v>
      </c>
      <c r="K29" s="2"/>
      <c r="L29" s="1">
        <f t="shared" si="16"/>
        <v>160264835.99999997</v>
      </c>
      <c r="M29" s="13">
        <f t="shared" si="16"/>
        <v>734501196.00000012</v>
      </c>
      <c r="N29" s="14">
        <f t="shared" si="17"/>
        <v>894766032.00000012</v>
      </c>
      <c r="P29" s="3" t="s">
        <v>14</v>
      </c>
      <c r="Q29" s="2">
        <v>25409</v>
      </c>
      <c r="R29" s="2">
        <v>124683</v>
      </c>
      <c r="S29" s="2">
        <v>5971</v>
      </c>
      <c r="T29" s="2">
        <v>1730</v>
      </c>
      <c r="U29" s="2">
        <v>0</v>
      </c>
      <c r="V29" s="2">
        <v>7538</v>
      </c>
      <c r="W29" s="2">
        <v>0</v>
      </c>
      <c r="X29" s="2">
        <v>7239</v>
      </c>
      <c r="Y29" s="2">
        <v>610</v>
      </c>
      <c r="Z29" s="2">
        <v>0</v>
      </c>
      <c r="AA29" s="1">
        <f t="shared" si="18"/>
        <v>31990</v>
      </c>
      <c r="AB29" s="13">
        <f t="shared" si="18"/>
        <v>141190</v>
      </c>
      <c r="AC29" s="14">
        <f t="shared" si="19"/>
        <v>173180</v>
      </c>
      <c r="AE29" s="3" t="s">
        <v>14</v>
      </c>
      <c r="AF29" s="2">
        <f t="shared" si="20"/>
        <v>4663.8421031917815</v>
      </c>
      <c r="AG29" s="2">
        <f t="shared" si="15"/>
        <v>5257.9893329483584</v>
      </c>
      <c r="AH29" s="2">
        <f t="shared" si="15"/>
        <v>6994.0164126611944</v>
      </c>
      <c r="AI29" s="2">
        <f t="shared" si="15"/>
        <v>4984.7976878612708</v>
      </c>
      <c r="AJ29" s="2" t="str">
        <f t="shared" si="15"/>
        <v>N.A.</v>
      </c>
      <c r="AK29" s="2">
        <f t="shared" si="15"/>
        <v>4097.3799416290803</v>
      </c>
      <c r="AL29" s="2" t="str">
        <f t="shared" si="15"/>
        <v>N.A.</v>
      </c>
      <c r="AM29" s="2">
        <f t="shared" si="15"/>
        <v>5444.0616107197138</v>
      </c>
      <c r="AN29" s="2">
        <f t="shared" si="15"/>
        <v>0</v>
      </c>
      <c r="AO29" s="2" t="str">
        <f t="shared" si="15"/>
        <v>N.A.</v>
      </c>
      <c r="AP29" s="15">
        <f t="shared" si="15"/>
        <v>5009.841700531415</v>
      </c>
      <c r="AQ29" s="13">
        <f t="shared" si="15"/>
        <v>5202.2182590835055</v>
      </c>
      <c r="AR29" s="14">
        <f t="shared" si="15"/>
        <v>5166.6822496824125</v>
      </c>
    </row>
    <row r="30" spans="1:44" ht="15" customHeight="1" thickBot="1" x14ac:dyDescent="0.3">
      <c r="A30" s="3" t="s">
        <v>15</v>
      </c>
      <c r="B30" s="2">
        <v>986850</v>
      </c>
      <c r="C30" s="2">
        <v>2191280</v>
      </c>
      <c r="D30" s="2"/>
      <c r="E30" s="2"/>
      <c r="F30" s="2"/>
      <c r="G30" s="2"/>
      <c r="H30" s="2">
        <v>0</v>
      </c>
      <c r="I30" s="2"/>
      <c r="J30" s="2"/>
      <c r="K30" s="2"/>
      <c r="L30" s="1">
        <f t="shared" si="16"/>
        <v>986850</v>
      </c>
      <c r="M30" s="13">
        <f t="shared" si="16"/>
        <v>2191280</v>
      </c>
      <c r="N30" s="14">
        <f t="shared" si="17"/>
        <v>3178130</v>
      </c>
      <c r="P30" s="3" t="s">
        <v>15</v>
      </c>
      <c r="Q30" s="2">
        <v>495</v>
      </c>
      <c r="R30" s="2">
        <v>324</v>
      </c>
      <c r="S30" s="2">
        <v>0</v>
      </c>
      <c r="T30" s="2">
        <v>0</v>
      </c>
      <c r="U30" s="2">
        <v>0</v>
      </c>
      <c r="V30" s="2">
        <v>0</v>
      </c>
      <c r="W30" s="2">
        <v>256</v>
      </c>
      <c r="X30" s="2">
        <v>0</v>
      </c>
      <c r="Y30" s="2">
        <v>0</v>
      </c>
      <c r="Z30" s="2">
        <v>0</v>
      </c>
      <c r="AA30" s="1">
        <f t="shared" si="18"/>
        <v>751</v>
      </c>
      <c r="AB30" s="13">
        <f t="shared" si="18"/>
        <v>324</v>
      </c>
      <c r="AC30" s="17">
        <f t="shared" si="19"/>
        <v>1075</v>
      </c>
      <c r="AE30" s="3" t="s">
        <v>15</v>
      </c>
      <c r="AF30" s="2">
        <f t="shared" si="20"/>
        <v>1993.6363636363637</v>
      </c>
      <c r="AG30" s="2">
        <f t="shared" si="15"/>
        <v>6763.2098765432102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0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1314.0479360852198</v>
      </c>
      <c r="AQ30" s="13">
        <f t="shared" si="15"/>
        <v>6763.2098765432102</v>
      </c>
      <c r="AR30" s="14">
        <f t="shared" si="15"/>
        <v>2956.4</v>
      </c>
    </row>
    <row r="31" spans="1:44" ht="15" customHeight="1" thickBot="1" x14ac:dyDescent="0.3">
      <c r="A31" s="4" t="s">
        <v>16</v>
      </c>
      <c r="B31" s="2">
        <v>223233224.00000012</v>
      </c>
      <c r="C31" s="2">
        <v>660140094.00000119</v>
      </c>
      <c r="D31" s="2">
        <v>86211032</v>
      </c>
      <c r="E31" s="2">
        <v>8623699.9999999981</v>
      </c>
      <c r="F31" s="2">
        <v>46953380.000000007</v>
      </c>
      <c r="G31" s="2">
        <v>30886050.000000007</v>
      </c>
      <c r="H31" s="2">
        <v>80087574.999999985</v>
      </c>
      <c r="I31" s="2">
        <v>39409562.000000007</v>
      </c>
      <c r="J31" s="2">
        <v>0</v>
      </c>
      <c r="K31" s="2"/>
      <c r="L31" s="1">
        <f t="shared" ref="L31" si="21">B31+D31+F31+H31+J31</f>
        <v>436485211.00000012</v>
      </c>
      <c r="M31" s="13">
        <f t="shared" ref="M31" si="22">C31+E31+G31+I31+K31</f>
        <v>739059406.00000119</v>
      </c>
      <c r="N31" s="17">
        <f t="shared" ref="N31" si="23">L31+M31</f>
        <v>1175544617.0000014</v>
      </c>
      <c r="P31" s="4" t="s">
        <v>16</v>
      </c>
      <c r="Q31" s="2">
        <v>47075</v>
      </c>
      <c r="R31" s="2">
        <v>125430</v>
      </c>
      <c r="S31" s="2">
        <v>14301</v>
      </c>
      <c r="T31" s="2">
        <v>1730</v>
      </c>
      <c r="U31" s="2">
        <v>5235</v>
      </c>
      <c r="V31" s="2">
        <v>7538</v>
      </c>
      <c r="W31" s="2">
        <v>22432</v>
      </c>
      <c r="X31" s="2">
        <v>7239</v>
      </c>
      <c r="Y31" s="2">
        <v>2175</v>
      </c>
      <c r="Z31" s="2">
        <v>0</v>
      </c>
      <c r="AA31" s="1">
        <f t="shared" ref="AA31" si="24">Q31+S31+U31+W31+Y31</f>
        <v>91218</v>
      </c>
      <c r="AB31" s="13">
        <f t="shared" ref="AB31" si="25">R31+T31+V31+X31+Z31</f>
        <v>141937</v>
      </c>
      <c r="AC31" s="14">
        <f t="shared" ref="AC31" si="26">AA31+AB31</f>
        <v>233155</v>
      </c>
      <c r="AE31" s="4" t="s">
        <v>16</v>
      </c>
      <c r="AF31" s="2">
        <f t="shared" si="20"/>
        <v>4742.0759214020209</v>
      </c>
      <c r="AG31" s="2">
        <f t="shared" si="15"/>
        <v>5263.0159770389955</v>
      </c>
      <c r="AH31" s="2">
        <f t="shared" si="15"/>
        <v>6028.3219355289839</v>
      </c>
      <c r="AI31" s="2">
        <f t="shared" si="15"/>
        <v>4984.7976878612708</v>
      </c>
      <c r="AJ31" s="2">
        <f t="shared" si="15"/>
        <v>8969.1270296084058</v>
      </c>
      <c r="AK31" s="2">
        <f t="shared" si="15"/>
        <v>4097.3799416290803</v>
      </c>
      <c r="AL31" s="2">
        <f t="shared" si="15"/>
        <v>3570.2378298858766</v>
      </c>
      <c r="AM31" s="2">
        <f t="shared" si="15"/>
        <v>5444.0616107197138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4785.0776272226985</v>
      </c>
      <c r="AQ31" s="13">
        <f t="shared" ref="AQ31" si="28">IFERROR(M31/AB31, "N.A.")</f>
        <v>5206.9538316295339</v>
      </c>
      <c r="AR31" s="14">
        <f t="shared" ref="AR31" si="29">IFERROR(N31/AC31, "N.A.")</f>
        <v>5041.9018120992532</v>
      </c>
    </row>
    <row r="32" spans="1:44" ht="15" customHeight="1" thickBot="1" x14ac:dyDescent="0.3">
      <c r="A32" s="5" t="s">
        <v>0</v>
      </c>
      <c r="B32" s="44">
        <f>B31+C31</f>
        <v>883373318.00000131</v>
      </c>
      <c r="C32" s="45"/>
      <c r="D32" s="44">
        <f>D31+E31</f>
        <v>94834732</v>
      </c>
      <c r="E32" s="45"/>
      <c r="F32" s="44">
        <f>F31+G31</f>
        <v>77839430.000000015</v>
      </c>
      <c r="G32" s="45"/>
      <c r="H32" s="44">
        <f>H31+I31</f>
        <v>119497137</v>
      </c>
      <c r="I32" s="45"/>
      <c r="J32" s="44">
        <f>J31+K31</f>
        <v>0</v>
      </c>
      <c r="K32" s="45"/>
      <c r="L32" s="44">
        <f>L31+M31</f>
        <v>1175544617.0000014</v>
      </c>
      <c r="M32" s="46"/>
      <c r="N32" s="18">
        <f>B32+D32+F32+H32+J32</f>
        <v>1175544617.0000014</v>
      </c>
      <c r="P32" s="5" t="s">
        <v>0</v>
      </c>
      <c r="Q32" s="44">
        <f>Q31+R31</f>
        <v>172505</v>
      </c>
      <c r="R32" s="45"/>
      <c r="S32" s="44">
        <f>S31+T31</f>
        <v>16031</v>
      </c>
      <c r="T32" s="45"/>
      <c r="U32" s="44">
        <f>U31+V31</f>
        <v>12773</v>
      </c>
      <c r="V32" s="45"/>
      <c r="W32" s="44">
        <f>W31+X31</f>
        <v>29671</v>
      </c>
      <c r="X32" s="45"/>
      <c r="Y32" s="44">
        <f>Y31+Z31</f>
        <v>2175</v>
      </c>
      <c r="Z32" s="45"/>
      <c r="AA32" s="44">
        <f>AA31+AB31</f>
        <v>233155</v>
      </c>
      <c r="AB32" s="45"/>
      <c r="AC32" s="19">
        <f>Q32+S32+U32+W32+Y32</f>
        <v>233155</v>
      </c>
      <c r="AE32" s="5" t="s">
        <v>0</v>
      </c>
      <c r="AF32" s="24">
        <f>IFERROR(B32/Q32,"N.A.")</f>
        <v>5120.8563114112712</v>
      </c>
      <c r="AG32" s="25"/>
      <c r="AH32" s="24">
        <f>IFERROR(D32/S32,"N.A.")</f>
        <v>5915.7090636891025</v>
      </c>
      <c r="AI32" s="25"/>
      <c r="AJ32" s="24">
        <f>IFERROR(F32/U32,"N.A.")</f>
        <v>6094.0601268300334</v>
      </c>
      <c r="AK32" s="25"/>
      <c r="AL32" s="24">
        <f>IFERROR(H32/W32,"N.A.")</f>
        <v>4027.4051093660478</v>
      </c>
      <c r="AM32" s="25"/>
      <c r="AN32" s="24">
        <f>IFERROR(J32/Y32,"N.A.")</f>
        <v>0</v>
      </c>
      <c r="AO32" s="25"/>
      <c r="AP32" s="24">
        <f>IFERROR(L32/AA32,"N.A.")</f>
        <v>5041.9018120992532</v>
      </c>
      <c r="AQ32" s="25"/>
      <c r="AR32" s="16">
        <f>IFERROR(N32/AC32, "N.A.")</f>
        <v>5041.9018120992532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6" t="s">
        <v>1</v>
      </c>
      <c r="B35" s="29" t="s">
        <v>2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26" t="s">
        <v>0</v>
      </c>
      <c r="P35" s="26" t="s">
        <v>1</v>
      </c>
      <c r="Q35" s="29" t="s">
        <v>2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26" t="s">
        <v>0</v>
      </c>
      <c r="AE35" s="26" t="s">
        <v>1</v>
      </c>
      <c r="AF35" s="29" t="s">
        <v>2</v>
      </c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26" t="s">
        <v>0</v>
      </c>
    </row>
    <row r="36" spans="1:44" ht="15" customHeight="1" x14ac:dyDescent="0.25">
      <c r="A36" s="27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8"/>
      <c r="N36" s="27"/>
      <c r="P36" s="27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8"/>
      <c r="AC36" s="27"/>
      <c r="AE36" s="27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8"/>
      <c r="AR36" s="27"/>
    </row>
    <row r="37" spans="1:44" ht="15" customHeight="1" thickBot="1" x14ac:dyDescent="0.3">
      <c r="A37" s="27"/>
      <c r="B37" s="40" t="s">
        <v>8</v>
      </c>
      <c r="C37" s="41"/>
      <c r="D37" s="42" t="s">
        <v>9</v>
      </c>
      <c r="E37" s="43"/>
      <c r="F37" s="36"/>
      <c r="G37" s="37"/>
      <c r="H37" s="36"/>
      <c r="I37" s="37"/>
      <c r="J37" s="36"/>
      <c r="K37" s="37"/>
      <c r="L37" s="36"/>
      <c r="M37" s="39"/>
      <c r="N37" s="27"/>
      <c r="P37" s="27"/>
      <c r="Q37" s="40" t="s">
        <v>8</v>
      </c>
      <c r="R37" s="41"/>
      <c r="S37" s="42" t="s">
        <v>9</v>
      </c>
      <c r="T37" s="43"/>
      <c r="U37" s="36"/>
      <c r="V37" s="37"/>
      <c r="W37" s="36"/>
      <c r="X37" s="37"/>
      <c r="Y37" s="36"/>
      <c r="Z37" s="37"/>
      <c r="AA37" s="36"/>
      <c r="AB37" s="39"/>
      <c r="AC37" s="27"/>
      <c r="AE37" s="27"/>
      <c r="AF37" s="40" t="s">
        <v>8</v>
      </c>
      <c r="AG37" s="41"/>
      <c r="AH37" s="42" t="s">
        <v>9</v>
      </c>
      <c r="AI37" s="43"/>
      <c r="AJ37" s="36"/>
      <c r="AK37" s="37"/>
      <c r="AL37" s="36"/>
      <c r="AM37" s="37"/>
      <c r="AN37" s="36"/>
      <c r="AO37" s="37"/>
      <c r="AP37" s="36"/>
      <c r="AQ37" s="39"/>
      <c r="AR37" s="27"/>
    </row>
    <row r="38" spans="1:44" ht="15" customHeight="1" thickBot="1" x14ac:dyDescent="0.3">
      <c r="A38" s="28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8"/>
      <c r="P38" s="28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8"/>
      <c r="AE38" s="28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8"/>
    </row>
    <row r="39" spans="1:44" ht="15" customHeight="1" thickBot="1" x14ac:dyDescent="0.3">
      <c r="A39" s="3" t="s">
        <v>12</v>
      </c>
      <c r="B39" s="2">
        <v>12101548.999999998</v>
      </c>
      <c r="C39" s="2"/>
      <c r="D39" s="2">
        <v>956320</v>
      </c>
      <c r="E39" s="2"/>
      <c r="F39" s="2">
        <v>3439020</v>
      </c>
      <c r="G39" s="2"/>
      <c r="H39" s="2">
        <v>51449658.000000007</v>
      </c>
      <c r="I39" s="2"/>
      <c r="J39" s="2">
        <v>0</v>
      </c>
      <c r="K39" s="2"/>
      <c r="L39" s="1">
        <f>B39+D39+F39+H39+J39</f>
        <v>67946547</v>
      </c>
      <c r="M39" s="13">
        <f>C39+E39+G39+I39+K39</f>
        <v>0</v>
      </c>
      <c r="N39" s="14">
        <f>L39+M39</f>
        <v>67946547</v>
      </c>
      <c r="P39" s="3" t="s">
        <v>12</v>
      </c>
      <c r="Q39" s="2">
        <v>3797</v>
      </c>
      <c r="R39" s="2">
        <v>0</v>
      </c>
      <c r="S39" s="2">
        <v>406</v>
      </c>
      <c r="T39" s="2">
        <v>0</v>
      </c>
      <c r="U39" s="2">
        <v>1217</v>
      </c>
      <c r="V39" s="2">
        <v>0</v>
      </c>
      <c r="W39" s="2">
        <v>19729</v>
      </c>
      <c r="X39" s="2">
        <v>0</v>
      </c>
      <c r="Y39" s="2">
        <v>2038</v>
      </c>
      <c r="Z39" s="2">
        <v>0</v>
      </c>
      <c r="AA39" s="1">
        <f>Q39+S39+U39+W39+Y39</f>
        <v>27187</v>
      </c>
      <c r="AB39" s="13">
        <f>R39+T39+V39+X39+Z39</f>
        <v>0</v>
      </c>
      <c r="AC39" s="14">
        <f>AA39+AB39</f>
        <v>27187</v>
      </c>
      <c r="AE39" s="3" t="s">
        <v>12</v>
      </c>
      <c r="AF39" s="2">
        <f>IFERROR(B39/Q39, "N.A.")</f>
        <v>3187.1343165657095</v>
      </c>
      <c r="AG39" s="2" t="str">
        <f t="shared" ref="AG39:AR43" si="30">IFERROR(C39/R39, "N.A.")</f>
        <v>N.A.</v>
      </c>
      <c r="AH39" s="2">
        <f t="shared" si="30"/>
        <v>2355.4679802955666</v>
      </c>
      <c r="AI39" s="2" t="str">
        <f t="shared" si="30"/>
        <v>N.A.</v>
      </c>
      <c r="AJ39" s="2">
        <f t="shared" si="30"/>
        <v>2825.8175842235005</v>
      </c>
      <c r="AK39" s="2" t="str">
        <f t="shared" si="30"/>
        <v>N.A.</v>
      </c>
      <c r="AL39" s="2">
        <f t="shared" si="30"/>
        <v>2607.8188453545545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2499.2293007687499</v>
      </c>
      <c r="AQ39" s="13" t="str">
        <f t="shared" si="30"/>
        <v>N.A.</v>
      </c>
      <c r="AR39" s="14">
        <f t="shared" si="30"/>
        <v>2499.2293007687499</v>
      </c>
    </row>
    <row r="40" spans="1:44" ht="15" customHeight="1" thickBot="1" x14ac:dyDescent="0.3">
      <c r="A40" s="3" t="s">
        <v>13</v>
      </c>
      <c r="B40" s="2">
        <v>43905366.999999993</v>
      </c>
      <c r="C40" s="2">
        <v>1569100</v>
      </c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43905366.999999993</v>
      </c>
      <c r="M40" s="13">
        <f t="shared" si="31"/>
        <v>1569100</v>
      </c>
      <c r="N40" s="14">
        <f t="shared" ref="N40:N42" si="32">L40+M40</f>
        <v>45474466.999999993</v>
      </c>
      <c r="P40" s="3" t="s">
        <v>13</v>
      </c>
      <c r="Q40" s="2">
        <v>14151</v>
      </c>
      <c r="R40" s="2">
        <v>473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14151</v>
      </c>
      <c r="AB40" s="13">
        <f t="shared" si="33"/>
        <v>473</v>
      </c>
      <c r="AC40" s="14">
        <f t="shared" ref="AC40:AC42" si="34">AA40+AB40</f>
        <v>14624</v>
      </c>
      <c r="AE40" s="3" t="s">
        <v>13</v>
      </c>
      <c r="AF40" s="2">
        <f t="shared" ref="AF40:AF43" si="35">IFERROR(B40/Q40, "N.A.")</f>
        <v>3102.6335241325696</v>
      </c>
      <c r="AG40" s="2">
        <f t="shared" si="30"/>
        <v>3317.3361522198729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3102.6335241325696</v>
      </c>
      <c r="AQ40" s="13">
        <f t="shared" si="30"/>
        <v>3317.3361522198729</v>
      </c>
      <c r="AR40" s="14">
        <f t="shared" si="30"/>
        <v>3109.5778856673955</v>
      </c>
    </row>
    <row r="41" spans="1:44" ht="15" customHeight="1" thickBot="1" x14ac:dyDescent="0.3">
      <c r="A41" s="3" t="s">
        <v>14</v>
      </c>
      <c r="B41" s="2">
        <v>65943068.00000003</v>
      </c>
      <c r="C41" s="2">
        <v>349137279.00000006</v>
      </c>
      <c r="D41" s="2">
        <v>20800369.999999996</v>
      </c>
      <c r="E41" s="2">
        <v>1559999.9999999998</v>
      </c>
      <c r="F41" s="2"/>
      <c r="G41" s="2">
        <v>8363300.0000000009</v>
      </c>
      <c r="H41" s="2"/>
      <c r="I41" s="2">
        <v>13717664.000000002</v>
      </c>
      <c r="J41" s="2">
        <v>0</v>
      </c>
      <c r="K41" s="2"/>
      <c r="L41" s="1">
        <f t="shared" si="31"/>
        <v>86743438.00000003</v>
      </c>
      <c r="M41" s="13">
        <f t="shared" si="31"/>
        <v>372778243.00000006</v>
      </c>
      <c r="N41" s="14">
        <f t="shared" si="32"/>
        <v>459521681.00000012</v>
      </c>
      <c r="P41" s="3" t="s">
        <v>14</v>
      </c>
      <c r="Q41" s="2">
        <v>17492</v>
      </c>
      <c r="R41" s="2">
        <v>76820</v>
      </c>
      <c r="S41" s="2">
        <v>2469</v>
      </c>
      <c r="T41" s="2">
        <v>675</v>
      </c>
      <c r="U41" s="2">
        <v>0</v>
      </c>
      <c r="V41" s="2">
        <v>2010</v>
      </c>
      <c r="W41" s="2">
        <v>0</v>
      </c>
      <c r="X41" s="2">
        <v>3516</v>
      </c>
      <c r="Y41" s="2">
        <v>3493</v>
      </c>
      <c r="Z41" s="2">
        <v>0</v>
      </c>
      <c r="AA41" s="1">
        <f t="shared" si="33"/>
        <v>23454</v>
      </c>
      <c r="AB41" s="13">
        <f t="shared" si="33"/>
        <v>83021</v>
      </c>
      <c r="AC41" s="14">
        <f t="shared" si="34"/>
        <v>106475</v>
      </c>
      <c r="AE41" s="3" t="s">
        <v>14</v>
      </c>
      <c r="AF41" s="2">
        <f t="shared" si="35"/>
        <v>3769.8986965469944</v>
      </c>
      <c r="AG41" s="2">
        <f t="shared" si="30"/>
        <v>4544.8747591772981</v>
      </c>
      <c r="AH41" s="2">
        <f t="shared" si="30"/>
        <v>8424.6132037262032</v>
      </c>
      <c r="AI41" s="2">
        <f t="shared" si="30"/>
        <v>2311.1111111111109</v>
      </c>
      <c r="AJ41" s="2" t="str">
        <f t="shared" si="30"/>
        <v>N.A.</v>
      </c>
      <c r="AK41" s="2">
        <f t="shared" si="30"/>
        <v>4160.8457711442788</v>
      </c>
      <c r="AL41" s="2" t="str">
        <f t="shared" si="30"/>
        <v>N.A.</v>
      </c>
      <c r="AM41" s="2">
        <f t="shared" si="30"/>
        <v>3901.4971558589309</v>
      </c>
      <c r="AN41" s="2">
        <f t="shared" si="30"/>
        <v>0</v>
      </c>
      <c r="AO41" s="2" t="str">
        <f t="shared" si="30"/>
        <v>N.A.</v>
      </c>
      <c r="AP41" s="15">
        <f t="shared" si="30"/>
        <v>3698.4496461158024</v>
      </c>
      <c r="AQ41" s="13">
        <f t="shared" si="30"/>
        <v>4490.1680659110352</v>
      </c>
      <c r="AR41" s="14">
        <f t="shared" si="30"/>
        <v>4315.7706597792921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121949984.00000001</v>
      </c>
      <c r="C43" s="2">
        <v>350706379.00000006</v>
      </c>
      <c r="D43" s="2">
        <v>21756689.999999996</v>
      </c>
      <c r="E43" s="2">
        <v>1559999.9999999998</v>
      </c>
      <c r="F43" s="2">
        <v>3439020</v>
      </c>
      <c r="G43" s="2">
        <v>8363300.0000000009</v>
      </c>
      <c r="H43" s="2">
        <v>51449658.000000007</v>
      </c>
      <c r="I43" s="2">
        <v>13717664.000000002</v>
      </c>
      <c r="J43" s="2">
        <v>0</v>
      </c>
      <c r="K43" s="2"/>
      <c r="L43" s="1">
        <f t="shared" ref="L43" si="36">B43+D43+F43+H43+J43</f>
        <v>198595352</v>
      </c>
      <c r="M43" s="13">
        <f t="shared" ref="M43" si="37">C43+E43+G43+I43+K43</f>
        <v>374347343.00000006</v>
      </c>
      <c r="N43" s="17">
        <f t="shared" ref="N43" si="38">L43+M43</f>
        <v>572942695</v>
      </c>
      <c r="P43" s="4" t="s">
        <v>16</v>
      </c>
      <c r="Q43" s="2">
        <v>35440</v>
      </c>
      <c r="R43" s="2">
        <v>77293</v>
      </c>
      <c r="S43" s="2">
        <v>2875</v>
      </c>
      <c r="T43" s="2">
        <v>675</v>
      </c>
      <c r="U43" s="2">
        <v>1217</v>
      </c>
      <c r="V43" s="2">
        <v>2010</v>
      </c>
      <c r="W43" s="2">
        <v>19729</v>
      </c>
      <c r="X43" s="2">
        <v>3516</v>
      </c>
      <c r="Y43" s="2">
        <v>5531</v>
      </c>
      <c r="Z43" s="2">
        <v>0</v>
      </c>
      <c r="AA43" s="1">
        <f t="shared" ref="AA43" si="39">Q43+S43+U43+W43+Y43</f>
        <v>64792</v>
      </c>
      <c r="AB43" s="13">
        <f t="shared" ref="AB43" si="40">R43+T43+V43+X43+Z43</f>
        <v>83494</v>
      </c>
      <c r="AC43" s="17">
        <f t="shared" ref="AC43" si="41">AA43+AB43</f>
        <v>148286</v>
      </c>
      <c r="AE43" s="4" t="s">
        <v>16</v>
      </c>
      <c r="AF43" s="2">
        <f t="shared" si="35"/>
        <v>3441.026636568849</v>
      </c>
      <c r="AG43" s="2">
        <f t="shared" si="30"/>
        <v>4537.3627495374749</v>
      </c>
      <c r="AH43" s="2">
        <f t="shared" si="30"/>
        <v>7567.5443478260859</v>
      </c>
      <c r="AI43" s="2">
        <f t="shared" si="30"/>
        <v>2311.1111111111109</v>
      </c>
      <c r="AJ43" s="2">
        <f t="shared" si="30"/>
        <v>2825.8175842235005</v>
      </c>
      <c r="AK43" s="2">
        <f t="shared" si="30"/>
        <v>4160.8457711442788</v>
      </c>
      <c r="AL43" s="2">
        <f t="shared" si="30"/>
        <v>2607.8188453545545</v>
      </c>
      <c r="AM43" s="2">
        <f t="shared" si="30"/>
        <v>3901.4971558589309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3065.121496481047</v>
      </c>
      <c r="AQ43" s="13">
        <f t="shared" ref="AQ43" si="43">IFERROR(M43/AB43, "N.A.")</f>
        <v>4483.5238819555907</v>
      </c>
      <c r="AR43" s="14">
        <f t="shared" ref="AR43" si="44">IFERROR(N43/AC43, "N.A.")</f>
        <v>3863.7679551677165</v>
      </c>
    </row>
    <row r="44" spans="1:44" ht="15" customHeight="1" thickBot="1" x14ac:dyDescent="0.3">
      <c r="A44" s="5" t="s">
        <v>0</v>
      </c>
      <c r="B44" s="44">
        <f>B43+C43</f>
        <v>472656363.00000006</v>
      </c>
      <c r="C44" s="45"/>
      <c r="D44" s="44">
        <f>D43+E43</f>
        <v>23316689.999999996</v>
      </c>
      <c r="E44" s="45"/>
      <c r="F44" s="44">
        <f>F43+G43</f>
        <v>11802320</v>
      </c>
      <c r="G44" s="45"/>
      <c r="H44" s="44">
        <f>H43+I43</f>
        <v>65167322.000000007</v>
      </c>
      <c r="I44" s="45"/>
      <c r="J44" s="44">
        <f>J43+K43</f>
        <v>0</v>
      </c>
      <c r="K44" s="45"/>
      <c r="L44" s="44">
        <f>L43+M43</f>
        <v>572942695</v>
      </c>
      <c r="M44" s="46"/>
      <c r="N44" s="18">
        <f>B44+D44+F44+H44+J44</f>
        <v>572942695.00000012</v>
      </c>
      <c r="P44" s="5" t="s">
        <v>0</v>
      </c>
      <c r="Q44" s="44">
        <f>Q43+R43</f>
        <v>112733</v>
      </c>
      <c r="R44" s="45"/>
      <c r="S44" s="44">
        <f>S43+T43</f>
        <v>3550</v>
      </c>
      <c r="T44" s="45"/>
      <c r="U44" s="44">
        <f>U43+V43</f>
        <v>3227</v>
      </c>
      <c r="V44" s="45"/>
      <c r="W44" s="44">
        <f>W43+X43</f>
        <v>23245</v>
      </c>
      <c r="X44" s="45"/>
      <c r="Y44" s="44">
        <f>Y43+Z43</f>
        <v>5531</v>
      </c>
      <c r="Z44" s="45"/>
      <c r="AA44" s="44">
        <f>AA43+AB43</f>
        <v>148286</v>
      </c>
      <c r="AB44" s="46"/>
      <c r="AC44" s="18">
        <f>Q44+S44+U44+W44+Y44</f>
        <v>148286</v>
      </c>
      <c r="AE44" s="5" t="s">
        <v>0</v>
      </c>
      <c r="AF44" s="24">
        <f>IFERROR(B44/Q44,"N.A.")</f>
        <v>4192.706332662131</v>
      </c>
      <c r="AG44" s="25"/>
      <c r="AH44" s="24">
        <f>IFERROR(D44/S44,"N.A.")</f>
        <v>6568.0816901408443</v>
      </c>
      <c r="AI44" s="25"/>
      <c r="AJ44" s="24">
        <f>IFERROR(F44/U44,"N.A.")</f>
        <v>3657.365974589402</v>
      </c>
      <c r="AK44" s="25"/>
      <c r="AL44" s="24">
        <f>IFERROR(H44/W44,"N.A.")</f>
        <v>2803.4984727898477</v>
      </c>
      <c r="AM44" s="25"/>
      <c r="AN44" s="24">
        <f>IFERROR(J44/Y44,"N.A.")</f>
        <v>0</v>
      </c>
      <c r="AO44" s="25"/>
      <c r="AP44" s="24">
        <f>IFERROR(L44/AA44,"N.A.")</f>
        <v>3863.7679551677165</v>
      </c>
      <c r="AQ44" s="25"/>
      <c r="AR44" s="16">
        <f>IFERROR(N44/AC44, "N.A.")</f>
        <v>3863.7679551677174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2014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6" t="s">
        <v>1</v>
      </c>
      <c r="B11" s="29" t="s">
        <v>2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26" t="s">
        <v>0</v>
      </c>
      <c r="P11" s="26" t="s">
        <v>1</v>
      </c>
      <c r="Q11" s="29" t="s">
        <v>2</v>
      </c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26" t="s">
        <v>0</v>
      </c>
      <c r="AE11" s="26" t="s">
        <v>1</v>
      </c>
      <c r="AF11" s="29" t="s">
        <v>2</v>
      </c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26" t="s">
        <v>0</v>
      </c>
    </row>
    <row r="12" spans="1:44" ht="15" customHeight="1" x14ac:dyDescent="0.25">
      <c r="A12" s="27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8"/>
      <c r="N12" s="27"/>
      <c r="P12" s="27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8"/>
      <c r="AC12" s="27"/>
      <c r="AE12" s="27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8"/>
      <c r="AR12" s="27"/>
    </row>
    <row r="13" spans="1:44" ht="15" customHeight="1" thickBot="1" x14ac:dyDescent="0.3">
      <c r="A13" s="27"/>
      <c r="B13" s="40" t="s">
        <v>8</v>
      </c>
      <c r="C13" s="41"/>
      <c r="D13" s="42" t="s">
        <v>9</v>
      </c>
      <c r="E13" s="43"/>
      <c r="F13" s="36"/>
      <c r="G13" s="37"/>
      <c r="H13" s="36"/>
      <c r="I13" s="37"/>
      <c r="J13" s="36"/>
      <c r="K13" s="37"/>
      <c r="L13" s="36"/>
      <c r="M13" s="39"/>
      <c r="N13" s="27"/>
      <c r="P13" s="27"/>
      <c r="Q13" s="40" t="s">
        <v>8</v>
      </c>
      <c r="R13" s="41"/>
      <c r="S13" s="42" t="s">
        <v>9</v>
      </c>
      <c r="T13" s="43"/>
      <c r="U13" s="36"/>
      <c r="V13" s="37"/>
      <c r="W13" s="36"/>
      <c r="X13" s="37"/>
      <c r="Y13" s="36"/>
      <c r="Z13" s="37"/>
      <c r="AA13" s="36"/>
      <c r="AB13" s="39"/>
      <c r="AC13" s="27"/>
      <c r="AE13" s="27"/>
      <c r="AF13" s="40" t="s">
        <v>8</v>
      </c>
      <c r="AG13" s="41"/>
      <c r="AH13" s="42" t="s">
        <v>9</v>
      </c>
      <c r="AI13" s="43"/>
      <c r="AJ13" s="36"/>
      <c r="AK13" s="37"/>
      <c r="AL13" s="36"/>
      <c r="AM13" s="37"/>
      <c r="AN13" s="36"/>
      <c r="AO13" s="37"/>
      <c r="AP13" s="36"/>
      <c r="AQ13" s="39"/>
      <c r="AR13" s="27"/>
    </row>
    <row r="14" spans="1:44" ht="15" customHeight="1" thickBot="1" x14ac:dyDescent="0.3">
      <c r="A14" s="28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8"/>
      <c r="P14" s="28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8"/>
      <c r="AE14" s="28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8"/>
    </row>
    <row r="15" spans="1:44" ht="15" customHeight="1" thickBot="1" x14ac:dyDescent="0.3">
      <c r="A15" s="3" t="s">
        <v>12</v>
      </c>
      <c r="B15" s="2">
        <v>753360</v>
      </c>
      <c r="C15" s="2"/>
      <c r="D15" s="2"/>
      <c r="E15" s="2"/>
      <c r="F15" s="2"/>
      <c r="G15" s="2"/>
      <c r="H15" s="2">
        <v>1569208</v>
      </c>
      <c r="I15" s="2"/>
      <c r="J15" s="2"/>
      <c r="K15" s="2"/>
      <c r="L15" s="1">
        <f>B15+D15+F15+H15+J15</f>
        <v>2322568</v>
      </c>
      <c r="M15" s="13">
        <f>C15+E15+G15+I15+K15</f>
        <v>0</v>
      </c>
      <c r="N15" s="14">
        <f>L15+M15</f>
        <v>2322568</v>
      </c>
      <c r="P15" s="3" t="s">
        <v>12</v>
      </c>
      <c r="Q15" s="2">
        <v>146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876</v>
      </c>
      <c r="X15" s="2">
        <v>0</v>
      </c>
      <c r="Y15" s="2">
        <v>0</v>
      </c>
      <c r="Z15" s="2">
        <v>0</v>
      </c>
      <c r="AA15" s="1">
        <f>Q15+S15+U15+W15+Y15</f>
        <v>1022</v>
      </c>
      <c r="AB15" s="13">
        <f>R15+T15+V15+X15+Z15</f>
        <v>0</v>
      </c>
      <c r="AC15" s="14">
        <f>AA15+AB15</f>
        <v>1022</v>
      </c>
      <c r="AE15" s="3" t="s">
        <v>12</v>
      </c>
      <c r="AF15" s="2">
        <f>IFERROR(B15/Q15, "N.A.")</f>
        <v>5160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>
        <f t="shared" si="0"/>
        <v>1791.3333333333333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2272.5714285714284</v>
      </c>
      <c r="AQ15" s="13" t="str">
        <f t="shared" si="0"/>
        <v>N.A.</v>
      </c>
      <c r="AR15" s="14">
        <f t="shared" si="0"/>
        <v>2272.5714285714284</v>
      </c>
    </row>
    <row r="16" spans="1:44" ht="15" customHeight="1" thickBot="1" x14ac:dyDescent="0.3">
      <c r="A16" s="3" t="s">
        <v>13</v>
      </c>
      <c r="B16" s="2">
        <v>188340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188340</v>
      </c>
      <c r="M16" s="13">
        <f t="shared" si="1"/>
        <v>0</v>
      </c>
      <c r="N16" s="14">
        <f t="shared" ref="N16:N18" si="2">L16+M16</f>
        <v>188340</v>
      </c>
      <c r="P16" s="3" t="s">
        <v>13</v>
      </c>
      <c r="Q16" s="2">
        <v>292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292</v>
      </c>
      <c r="AB16" s="13">
        <f t="shared" si="3"/>
        <v>0</v>
      </c>
      <c r="AC16" s="14">
        <f t="shared" ref="AC16:AC18" si="4">AA16+AB16</f>
        <v>292</v>
      </c>
      <c r="AE16" s="3" t="s">
        <v>13</v>
      </c>
      <c r="AF16" s="2">
        <f t="shared" ref="AF16:AF19" si="5">IFERROR(B16/Q16, "N.A.")</f>
        <v>645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645</v>
      </c>
      <c r="AQ16" s="13" t="str">
        <f t="shared" si="0"/>
        <v>N.A.</v>
      </c>
      <c r="AR16" s="14">
        <f t="shared" si="0"/>
        <v>645</v>
      </c>
    </row>
    <row r="17" spans="1:44" ht="15" customHeight="1" thickBot="1" x14ac:dyDescent="0.3">
      <c r="A17" s="3" t="s">
        <v>14</v>
      </c>
      <c r="B17" s="2">
        <v>1343200</v>
      </c>
      <c r="C17" s="2">
        <v>10891600</v>
      </c>
      <c r="D17" s="2"/>
      <c r="E17" s="2"/>
      <c r="F17" s="2"/>
      <c r="G17" s="2">
        <v>627800</v>
      </c>
      <c r="H17" s="2"/>
      <c r="I17" s="2">
        <v>439460</v>
      </c>
      <c r="J17" s="2">
        <v>0</v>
      </c>
      <c r="K17" s="2"/>
      <c r="L17" s="1">
        <f t="shared" si="1"/>
        <v>1343200</v>
      </c>
      <c r="M17" s="13">
        <f t="shared" si="1"/>
        <v>11958860</v>
      </c>
      <c r="N17" s="14">
        <f t="shared" si="2"/>
        <v>13302060</v>
      </c>
      <c r="P17" s="3" t="s">
        <v>14</v>
      </c>
      <c r="Q17" s="2">
        <v>1022</v>
      </c>
      <c r="R17" s="2">
        <v>876</v>
      </c>
      <c r="S17" s="2">
        <v>0</v>
      </c>
      <c r="T17" s="2">
        <v>0</v>
      </c>
      <c r="U17" s="2">
        <v>0</v>
      </c>
      <c r="V17" s="2">
        <v>146</v>
      </c>
      <c r="W17" s="2">
        <v>0</v>
      </c>
      <c r="X17" s="2">
        <v>292</v>
      </c>
      <c r="Y17" s="2">
        <v>584</v>
      </c>
      <c r="Z17" s="2">
        <v>0</v>
      </c>
      <c r="AA17" s="1">
        <f t="shared" si="3"/>
        <v>1606</v>
      </c>
      <c r="AB17" s="13">
        <f t="shared" si="3"/>
        <v>1314</v>
      </c>
      <c r="AC17" s="14">
        <f t="shared" si="4"/>
        <v>2920</v>
      </c>
      <c r="AE17" s="3" t="s">
        <v>14</v>
      </c>
      <c r="AF17" s="2">
        <f t="shared" si="5"/>
        <v>1314.2857142857142</v>
      </c>
      <c r="AG17" s="2">
        <f t="shared" si="0"/>
        <v>12433.333333333334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>
        <f t="shared" si="0"/>
        <v>4300</v>
      </c>
      <c r="AL17" s="2" t="str">
        <f t="shared" si="0"/>
        <v>N.A.</v>
      </c>
      <c r="AM17" s="2">
        <f t="shared" si="0"/>
        <v>1505</v>
      </c>
      <c r="AN17" s="2">
        <f t="shared" si="0"/>
        <v>0</v>
      </c>
      <c r="AO17" s="2" t="str">
        <f t="shared" si="0"/>
        <v>N.A.</v>
      </c>
      <c r="AP17" s="15">
        <f t="shared" si="0"/>
        <v>836.36363636363637</v>
      </c>
      <c r="AQ17" s="13">
        <f t="shared" si="0"/>
        <v>9101.1111111111113</v>
      </c>
      <c r="AR17" s="14">
        <f t="shared" si="0"/>
        <v>4555.5</v>
      </c>
    </row>
    <row r="18" spans="1:44" ht="15" customHeight="1" thickBot="1" x14ac:dyDescent="0.3">
      <c r="A18" s="3" t="s">
        <v>15</v>
      </c>
      <c r="B18" s="2">
        <v>565020</v>
      </c>
      <c r="C18" s="2"/>
      <c r="D18" s="2"/>
      <c r="E18" s="2"/>
      <c r="F18" s="2"/>
      <c r="G18" s="2">
        <v>0</v>
      </c>
      <c r="H18" s="2">
        <v>0</v>
      </c>
      <c r="I18" s="2"/>
      <c r="J18" s="2"/>
      <c r="K18" s="2"/>
      <c r="L18" s="1">
        <f t="shared" si="1"/>
        <v>565020</v>
      </c>
      <c r="M18" s="13">
        <f t="shared" si="1"/>
        <v>0</v>
      </c>
      <c r="N18" s="14">
        <f t="shared" si="2"/>
        <v>565020</v>
      </c>
      <c r="P18" s="3" t="s">
        <v>15</v>
      </c>
      <c r="Q18" s="2">
        <v>292</v>
      </c>
      <c r="R18" s="2">
        <v>0</v>
      </c>
      <c r="S18" s="2">
        <v>0</v>
      </c>
      <c r="T18" s="2">
        <v>0</v>
      </c>
      <c r="U18" s="2">
        <v>0</v>
      </c>
      <c r="V18" s="2">
        <v>146</v>
      </c>
      <c r="W18" s="2">
        <v>438</v>
      </c>
      <c r="X18" s="2">
        <v>0</v>
      </c>
      <c r="Y18" s="2">
        <v>0</v>
      </c>
      <c r="Z18" s="2">
        <v>0</v>
      </c>
      <c r="AA18" s="1">
        <f t="shared" si="3"/>
        <v>730</v>
      </c>
      <c r="AB18" s="13">
        <f t="shared" si="3"/>
        <v>146</v>
      </c>
      <c r="AC18" s="17">
        <f t="shared" si="4"/>
        <v>876</v>
      </c>
      <c r="AE18" s="3" t="s">
        <v>15</v>
      </c>
      <c r="AF18" s="2">
        <f t="shared" si="5"/>
        <v>1935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0</v>
      </c>
      <c r="AL18" s="2">
        <f t="shared" si="0"/>
        <v>0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774</v>
      </c>
      <c r="AQ18" s="13">
        <f t="shared" si="0"/>
        <v>0</v>
      </c>
      <c r="AR18" s="14">
        <f t="shared" si="0"/>
        <v>645</v>
      </c>
    </row>
    <row r="19" spans="1:44" ht="15" customHeight="1" thickBot="1" x14ac:dyDescent="0.3">
      <c r="A19" s="4" t="s">
        <v>16</v>
      </c>
      <c r="B19" s="2">
        <v>2849920</v>
      </c>
      <c r="C19" s="2">
        <v>10891600</v>
      </c>
      <c r="D19" s="2"/>
      <c r="E19" s="2"/>
      <c r="F19" s="2"/>
      <c r="G19" s="2">
        <v>627800</v>
      </c>
      <c r="H19" s="2">
        <v>1569208.0000000002</v>
      </c>
      <c r="I19" s="2">
        <v>439460</v>
      </c>
      <c r="J19" s="2">
        <v>0</v>
      </c>
      <c r="K19" s="2"/>
      <c r="L19" s="1">
        <f t="shared" ref="L19" si="6">B19+D19+F19+H19+J19</f>
        <v>4419128</v>
      </c>
      <c r="M19" s="13">
        <f t="shared" ref="M19" si="7">C19+E19+G19+I19+K19</f>
        <v>11958860</v>
      </c>
      <c r="N19" s="17">
        <f t="shared" ref="N19" si="8">L19+M19</f>
        <v>16377988</v>
      </c>
      <c r="P19" s="4" t="s">
        <v>16</v>
      </c>
      <c r="Q19" s="2">
        <v>1752</v>
      </c>
      <c r="R19" s="2">
        <v>876</v>
      </c>
      <c r="S19" s="2">
        <v>0</v>
      </c>
      <c r="T19" s="2">
        <v>0</v>
      </c>
      <c r="U19" s="2">
        <v>0</v>
      </c>
      <c r="V19" s="2">
        <v>292</v>
      </c>
      <c r="W19" s="2">
        <v>1314</v>
      </c>
      <c r="X19" s="2">
        <v>292</v>
      </c>
      <c r="Y19" s="2">
        <v>584</v>
      </c>
      <c r="Z19" s="2">
        <v>0</v>
      </c>
      <c r="AA19" s="1">
        <f t="shared" ref="AA19" si="9">Q19+S19+U19+W19+Y19</f>
        <v>3650</v>
      </c>
      <c r="AB19" s="13">
        <f t="shared" ref="AB19" si="10">R19+T19+V19+X19+Z19</f>
        <v>1460</v>
      </c>
      <c r="AC19" s="14">
        <f t="shared" ref="AC19" si="11">AA19+AB19</f>
        <v>5110</v>
      </c>
      <c r="AE19" s="4" t="s">
        <v>16</v>
      </c>
      <c r="AF19" s="2">
        <f t="shared" si="5"/>
        <v>1626.6666666666667</v>
      </c>
      <c r="AG19" s="2">
        <f t="shared" si="0"/>
        <v>12433.333333333334</v>
      </c>
      <c r="AH19" s="2" t="str">
        <f t="shared" si="0"/>
        <v>N.A.</v>
      </c>
      <c r="AI19" s="2" t="str">
        <f t="shared" si="0"/>
        <v>N.A.</v>
      </c>
      <c r="AJ19" s="2" t="str">
        <f t="shared" si="0"/>
        <v>N.A.</v>
      </c>
      <c r="AK19" s="2">
        <f t="shared" si="0"/>
        <v>2150</v>
      </c>
      <c r="AL19" s="2">
        <f t="shared" si="0"/>
        <v>1194.2222222222224</v>
      </c>
      <c r="AM19" s="2">
        <f t="shared" si="0"/>
        <v>1505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1210.72</v>
      </c>
      <c r="AQ19" s="13">
        <f t="shared" ref="AQ19" si="13">IFERROR(M19/AB19, "N.A.")</f>
        <v>8191</v>
      </c>
      <c r="AR19" s="14">
        <f t="shared" ref="AR19" si="14">IFERROR(N19/AC19, "N.A.")</f>
        <v>3205.0857142857144</v>
      </c>
    </row>
    <row r="20" spans="1:44" ht="15" customHeight="1" thickBot="1" x14ac:dyDescent="0.3">
      <c r="A20" s="5" t="s">
        <v>0</v>
      </c>
      <c r="B20" s="44">
        <f>B19+C19</f>
        <v>13741520</v>
      </c>
      <c r="C20" s="45"/>
      <c r="D20" s="44">
        <f>D19+E19</f>
        <v>0</v>
      </c>
      <c r="E20" s="45"/>
      <c r="F20" s="44">
        <f>F19+G19</f>
        <v>627800</v>
      </c>
      <c r="G20" s="45"/>
      <c r="H20" s="44">
        <f>H19+I19</f>
        <v>2008668.0000000002</v>
      </c>
      <c r="I20" s="45"/>
      <c r="J20" s="44">
        <f>J19+K19</f>
        <v>0</v>
      </c>
      <c r="K20" s="45"/>
      <c r="L20" s="44">
        <f>L19+M19</f>
        <v>16377988</v>
      </c>
      <c r="M20" s="46"/>
      <c r="N20" s="18">
        <f>B20+D20+F20+H20+J20</f>
        <v>16377988</v>
      </c>
      <c r="P20" s="5" t="s">
        <v>0</v>
      </c>
      <c r="Q20" s="44">
        <f>Q19+R19</f>
        <v>2628</v>
      </c>
      <c r="R20" s="45"/>
      <c r="S20" s="44">
        <f>S19+T19</f>
        <v>0</v>
      </c>
      <c r="T20" s="45"/>
      <c r="U20" s="44">
        <f>U19+V19</f>
        <v>292</v>
      </c>
      <c r="V20" s="45"/>
      <c r="W20" s="44">
        <f>W19+X19</f>
        <v>1606</v>
      </c>
      <c r="X20" s="45"/>
      <c r="Y20" s="44">
        <f>Y19+Z19</f>
        <v>584</v>
      </c>
      <c r="Z20" s="45"/>
      <c r="AA20" s="44">
        <f>AA19+AB19</f>
        <v>5110</v>
      </c>
      <c r="AB20" s="45"/>
      <c r="AC20" s="19">
        <f>Q20+S20+U20+W20+Y20</f>
        <v>5110</v>
      </c>
      <c r="AE20" s="5" t="s">
        <v>0</v>
      </c>
      <c r="AF20" s="24">
        <f>IFERROR(B20/Q20,"N.A.")</f>
        <v>5228.8888888888887</v>
      </c>
      <c r="AG20" s="25"/>
      <c r="AH20" s="24" t="str">
        <f>IFERROR(D20/S20,"N.A.")</f>
        <v>N.A.</v>
      </c>
      <c r="AI20" s="25"/>
      <c r="AJ20" s="24">
        <f>IFERROR(F20/U20,"N.A.")</f>
        <v>2150</v>
      </c>
      <c r="AK20" s="25"/>
      <c r="AL20" s="24">
        <f>IFERROR(H20/W20,"N.A.")</f>
        <v>1250.727272727273</v>
      </c>
      <c r="AM20" s="25"/>
      <c r="AN20" s="24">
        <f>IFERROR(J20/Y20,"N.A.")</f>
        <v>0</v>
      </c>
      <c r="AO20" s="25"/>
      <c r="AP20" s="24">
        <f>IFERROR(L20/AA20,"N.A.")</f>
        <v>3205.0857142857144</v>
      </c>
      <c r="AQ20" s="25"/>
      <c r="AR20" s="16">
        <f>IFERROR(N20/AC20, "N.A.")</f>
        <v>3205.0857142857144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6" t="s">
        <v>1</v>
      </c>
      <c r="B23" s="29" t="s">
        <v>2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26" t="s">
        <v>0</v>
      </c>
      <c r="P23" s="26" t="s">
        <v>1</v>
      </c>
      <c r="Q23" s="29" t="s">
        <v>2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26" t="s">
        <v>0</v>
      </c>
      <c r="AE23" s="26" t="s">
        <v>1</v>
      </c>
      <c r="AF23" s="29" t="s">
        <v>2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26" t="s">
        <v>0</v>
      </c>
    </row>
    <row r="24" spans="1:44" ht="15" customHeight="1" x14ac:dyDescent="0.25">
      <c r="A24" s="27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8"/>
      <c r="N24" s="27"/>
      <c r="P24" s="27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8"/>
      <c r="AC24" s="27"/>
      <c r="AE24" s="27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8"/>
      <c r="AR24" s="27"/>
    </row>
    <row r="25" spans="1:44" ht="15" customHeight="1" thickBot="1" x14ac:dyDescent="0.3">
      <c r="A25" s="27"/>
      <c r="B25" s="40" t="s">
        <v>8</v>
      </c>
      <c r="C25" s="41"/>
      <c r="D25" s="42" t="s">
        <v>9</v>
      </c>
      <c r="E25" s="43"/>
      <c r="F25" s="36"/>
      <c r="G25" s="37"/>
      <c r="H25" s="36"/>
      <c r="I25" s="37"/>
      <c r="J25" s="36"/>
      <c r="K25" s="37"/>
      <c r="L25" s="36"/>
      <c r="M25" s="39"/>
      <c r="N25" s="27"/>
      <c r="P25" s="27"/>
      <c r="Q25" s="40" t="s">
        <v>8</v>
      </c>
      <c r="R25" s="41"/>
      <c r="S25" s="42" t="s">
        <v>9</v>
      </c>
      <c r="T25" s="43"/>
      <c r="U25" s="36"/>
      <c r="V25" s="37"/>
      <c r="W25" s="36"/>
      <c r="X25" s="37"/>
      <c r="Y25" s="36"/>
      <c r="Z25" s="37"/>
      <c r="AA25" s="36"/>
      <c r="AB25" s="39"/>
      <c r="AC25" s="27"/>
      <c r="AE25" s="27"/>
      <c r="AF25" s="40" t="s">
        <v>8</v>
      </c>
      <c r="AG25" s="41"/>
      <c r="AH25" s="42" t="s">
        <v>9</v>
      </c>
      <c r="AI25" s="43"/>
      <c r="AJ25" s="36"/>
      <c r="AK25" s="37"/>
      <c r="AL25" s="36"/>
      <c r="AM25" s="37"/>
      <c r="AN25" s="36"/>
      <c r="AO25" s="37"/>
      <c r="AP25" s="36"/>
      <c r="AQ25" s="39"/>
      <c r="AR25" s="27"/>
    </row>
    <row r="26" spans="1:44" ht="15" customHeight="1" thickBot="1" x14ac:dyDescent="0.3">
      <c r="A26" s="28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8"/>
      <c r="P26" s="28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8"/>
      <c r="AE26" s="28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8"/>
    </row>
    <row r="27" spans="1:44" ht="15" customHeight="1" thickBot="1" x14ac:dyDescent="0.3">
      <c r="A27" s="3" t="s">
        <v>12</v>
      </c>
      <c r="B27" s="2">
        <v>753360</v>
      </c>
      <c r="C27" s="2"/>
      <c r="D27" s="2"/>
      <c r="E27" s="2"/>
      <c r="F27" s="2"/>
      <c r="G27" s="2"/>
      <c r="H27" s="2">
        <v>1130040</v>
      </c>
      <c r="I27" s="2"/>
      <c r="J27" s="2"/>
      <c r="K27" s="2"/>
      <c r="L27" s="1">
        <f>B27+D27+F27+H27+J27</f>
        <v>1883400</v>
      </c>
      <c r="M27" s="13">
        <f>C27+E27+G27+I27+K27</f>
        <v>0</v>
      </c>
      <c r="N27" s="14">
        <f>L27+M27</f>
        <v>1883400</v>
      </c>
      <c r="P27" s="3" t="s">
        <v>12</v>
      </c>
      <c r="Q27" s="2">
        <v>146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292</v>
      </c>
      <c r="X27" s="2">
        <v>0</v>
      </c>
      <c r="Y27" s="2">
        <v>0</v>
      </c>
      <c r="Z27" s="2">
        <v>0</v>
      </c>
      <c r="AA27" s="1">
        <f>Q27+S27+U27+W27+Y27</f>
        <v>438</v>
      </c>
      <c r="AB27" s="13">
        <f>R27+T27+V27+X27+Z27</f>
        <v>0</v>
      </c>
      <c r="AC27" s="14">
        <f>AA27+AB27</f>
        <v>438</v>
      </c>
      <c r="AE27" s="3" t="s">
        <v>12</v>
      </c>
      <c r="AF27" s="2">
        <f>IFERROR(B27/Q27, "N.A.")</f>
        <v>5160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>
        <f t="shared" si="15"/>
        <v>3870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4300</v>
      </c>
      <c r="AQ27" s="13" t="str">
        <f t="shared" si="15"/>
        <v>N.A.</v>
      </c>
      <c r="AR27" s="14">
        <f t="shared" si="15"/>
        <v>4300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896440</v>
      </c>
      <c r="C29" s="2">
        <v>6803600</v>
      </c>
      <c r="D29" s="2"/>
      <c r="E29" s="2"/>
      <c r="F29" s="2"/>
      <c r="G29" s="2"/>
      <c r="H29" s="2"/>
      <c r="I29" s="2">
        <v>439460</v>
      </c>
      <c r="J29" s="2">
        <v>0</v>
      </c>
      <c r="K29" s="2"/>
      <c r="L29" s="1">
        <f t="shared" si="16"/>
        <v>896440</v>
      </c>
      <c r="M29" s="13">
        <f t="shared" si="16"/>
        <v>7243060</v>
      </c>
      <c r="N29" s="14">
        <f t="shared" si="17"/>
        <v>8139500</v>
      </c>
      <c r="P29" s="3" t="s">
        <v>14</v>
      </c>
      <c r="Q29" s="2">
        <v>584</v>
      </c>
      <c r="R29" s="2">
        <v>438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292</v>
      </c>
      <c r="Y29" s="2">
        <v>438</v>
      </c>
      <c r="Z29" s="2">
        <v>0</v>
      </c>
      <c r="AA29" s="1">
        <f t="shared" si="18"/>
        <v>1022</v>
      </c>
      <c r="AB29" s="13">
        <f t="shared" si="18"/>
        <v>730</v>
      </c>
      <c r="AC29" s="14">
        <f t="shared" si="19"/>
        <v>1752</v>
      </c>
      <c r="AE29" s="3" t="s">
        <v>14</v>
      </c>
      <c r="AF29" s="2">
        <f t="shared" si="20"/>
        <v>1535</v>
      </c>
      <c r="AG29" s="2">
        <f t="shared" si="15"/>
        <v>15533.333333333334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>
        <f t="shared" si="15"/>
        <v>1505</v>
      </c>
      <c r="AN29" s="2">
        <f t="shared" si="15"/>
        <v>0</v>
      </c>
      <c r="AO29" s="2" t="str">
        <f t="shared" si="15"/>
        <v>N.A.</v>
      </c>
      <c r="AP29" s="15">
        <f t="shared" si="15"/>
        <v>877.14285714285711</v>
      </c>
      <c r="AQ29" s="13">
        <f t="shared" si="15"/>
        <v>9922</v>
      </c>
      <c r="AR29" s="14">
        <f t="shared" si="15"/>
        <v>4645.833333333333</v>
      </c>
    </row>
    <row r="30" spans="1:44" ht="15" customHeight="1" thickBot="1" x14ac:dyDescent="0.3">
      <c r="A30" s="3" t="s">
        <v>15</v>
      </c>
      <c r="B30" s="2">
        <v>565020</v>
      </c>
      <c r="C30" s="2"/>
      <c r="D30" s="2"/>
      <c r="E30" s="2"/>
      <c r="F30" s="2"/>
      <c r="G30" s="2"/>
      <c r="H30" s="2">
        <v>0</v>
      </c>
      <c r="I30" s="2"/>
      <c r="J30" s="2"/>
      <c r="K30" s="2"/>
      <c r="L30" s="1">
        <f t="shared" si="16"/>
        <v>565020</v>
      </c>
      <c r="M30" s="13">
        <f t="shared" si="16"/>
        <v>0</v>
      </c>
      <c r="N30" s="14">
        <f t="shared" si="17"/>
        <v>565020</v>
      </c>
      <c r="P30" s="3" t="s">
        <v>15</v>
      </c>
      <c r="Q30" s="2">
        <v>292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438</v>
      </c>
      <c r="X30" s="2">
        <v>0</v>
      </c>
      <c r="Y30" s="2">
        <v>0</v>
      </c>
      <c r="Z30" s="2">
        <v>0</v>
      </c>
      <c r="AA30" s="1">
        <f t="shared" si="18"/>
        <v>730</v>
      </c>
      <c r="AB30" s="13">
        <f t="shared" si="18"/>
        <v>0</v>
      </c>
      <c r="AC30" s="17">
        <f t="shared" si="19"/>
        <v>730</v>
      </c>
      <c r="AE30" s="3" t="s">
        <v>15</v>
      </c>
      <c r="AF30" s="2">
        <f t="shared" si="20"/>
        <v>1935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0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774</v>
      </c>
      <c r="AQ30" s="13" t="str">
        <f t="shared" si="15"/>
        <v>N.A.</v>
      </c>
      <c r="AR30" s="14">
        <f t="shared" si="15"/>
        <v>774</v>
      </c>
    </row>
    <row r="31" spans="1:44" ht="15" customHeight="1" thickBot="1" x14ac:dyDescent="0.3">
      <c r="A31" s="4" t="s">
        <v>16</v>
      </c>
      <c r="B31" s="2">
        <v>2214820</v>
      </c>
      <c r="C31" s="2">
        <v>6803600</v>
      </c>
      <c r="D31" s="2"/>
      <c r="E31" s="2"/>
      <c r="F31" s="2"/>
      <c r="G31" s="2"/>
      <c r="H31" s="2">
        <v>1130040</v>
      </c>
      <c r="I31" s="2">
        <v>439460</v>
      </c>
      <c r="J31" s="2">
        <v>0</v>
      </c>
      <c r="K31" s="2"/>
      <c r="L31" s="1">
        <f t="shared" ref="L31" si="21">B31+D31+F31+H31+J31</f>
        <v>3344860</v>
      </c>
      <c r="M31" s="13">
        <f t="shared" ref="M31" si="22">C31+E31+G31+I31+K31</f>
        <v>7243060</v>
      </c>
      <c r="N31" s="17">
        <f t="shared" ref="N31" si="23">L31+M31</f>
        <v>10587920</v>
      </c>
      <c r="P31" s="4" t="s">
        <v>16</v>
      </c>
      <c r="Q31" s="2">
        <v>1022</v>
      </c>
      <c r="R31" s="2">
        <v>438</v>
      </c>
      <c r="S31" s="2">
        <v>0</v>
      </c>
      <c r="T31" s="2">
        <v>0</v>
      </c>
      <c r="U31" s="2">
        <v>0</v>
      </c>
      <c r="V31" s="2">
        <v>0</v>
      </c>
      <c r="W31" s="2">
        <v>730</v>
      </c>
      <c r="X31" s="2">
        <v>292</v>
      </c>
      <c r="Y31" s="2">
        <v>438</v>
      </c>
      <c r="Z31" s="2">
        <v>0</v>
      </c>
      <c r="AA31" s="1">
        <f t="shared" ref="AA31" si="24">Q31+S31+U31+W31+Y31</f>
        <v>2190</v>
      </c>
      <c r="AB31" s="13">
        <f t="shared" ref="AB31" si="25">R31+T31+V31+X31+Z31</f>
        <v>730</v>
      </c>
      <c r="AC31" s="14">
        <f t="shared" ref="AC31" si="26">AA31+AB31</f>
        <v>2920</v>
      </c>
      <c r="AE31" s="4" t="s">
        <v>16</v>
      </c>
      <c r="AF31" s="2">
        <f t="shared" si="20"/>
        <v>2167.1428571428573</v>
      </c>
      <c r="AG31" s="2">
        <f t="shared" si="15"/>
        <v>15533.333333333334</v>
      </c>
      <c r="AH31" s="2" t="str">
        <f t="shared" si="15"/>
        <v>N.A.</v>
      </c>
      <c r="AI31" s="2" t="str">
        <f t="shared" si="15"/>
        <v>N.A.</v>
      </c>
      <c r="AJ31" s="2" t="str">
        <f t="shared" si="15"/>
        <v>N.A.</v>
      </c>
      <c r="AK31" s="2" t="str">
        <f t="shared" si="15"/>
        <v>N.A.</v>
      </c>
      <c r="AL31" s="2">
        <f t="shared" si="15"/>
        <v>1548</v>
      </c>
      <c r="AM31" s="2">
        <f t="shared" si="15"/>
        <v>1505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1527.3333333333333</v>
      </c>
      <c r="AQ31" s="13">
        <f t="shared" ref="AQ31" si="28">IFERROR(M31/AB31, "N.A.")</f>
        <v>9922</v>
      </c>
      <c r="AR31" s="14">
        <f t="shared" ref="AR31" si="29">IFERROR(N31/AC31, "N.A.")</f>
        <v>3626</v>
      </c>
    </row>
    <row r="32" spans="1:44" ht="15" customHeight="1" thickBot="1" x14ac:dyDescent="0.3">
      <c r="A32" s="5" t="s">
        <v>0</v>
      </c>
      <c r="B32" s="44">
        <f>B31+C31</f>
        <v>9018420</v>
      </c>
      <c r="C32" s="45"/>
      <c r="D32" s="44">
        <f>D31+E31</f>
        <v>0</v>
      </c>
      <c r="E32" s="45"/>
      <c r="F32" s="44">
        <f>F31+G31</f>
        <v>0</v>
      </c>
      <c r="G32" s="45"/>
      <c r="H32" s="44">
        <f>H31+I31</f>
        <v>1569500</v>
      </c>
      <c r="I32" s="45"/>
      <c r="J32" s="44">
        <f>J31+K31</f>
        <v>0</v>
      </c>
      <c r="K32" s="45"/>
      <c r="L32" s="44">
        <f>L31+M31</f>
        <v>10587920</v>
      </c>
      <c r="M32" s="46"/>
      <c r="N32" s="18">
        <f>B32+D32+F32+H32+J32</f>
        <v>10587920</v>
      </c>
      <c r="P32" s="5" t="s">
        <v>0</v>
      </c>
      <c r="Q32" s="44">
        <f>Q31+R31</f>
        <v>1460</v>
      </c>
      <c r="R32" s="45"/>
      <c r="S32" s="44">
        <f>S31+T31</f>
        <v>0</v>
      </c>
      <c r="T32" s="45"/>
      <c r="U32" s="44">
        <f>U31+V31</f>
        <v>0</v>
      </c>
      <c r="V32" s="45"/>
      <c r="W32" s="44">
        <f>W31+X31</f>
        <v>1022</v>
      </c>
      <c r="X32" s="45"/>
      <c r="Y32" s="44">
        <f>Y31+Z31</f>
        <v>438</v>
      </c>
      <c r="Z32" s="45"/>
      <c r="AA32" s="44">
        <f>AA31+AB31</f>
        <v>2920</v>
      </c>
      <c r="AB32" s="45"/>
      <c r="AC32" s="19">
        <f>Q32+S32+U32+W32+Y32</f>
        <v>2920</v>
      </c>
      <c r="AE32" s="5" t="s">
        <v>0</v>
      </c>
      <c r="AF32" s="24">
        <f>IFERROR(B32/Q32,"N.A.")</f>
        <v>6177</v>
      </c>
      <c r="AG32" s="25"/>
      <c r="AH32" s="24" t="str">
        <f>IFERROR(D32/S32,"N.A.")</f>
        <v>N.A.</v>
      </c>
      <c r="AI32" s="25"/>
      <c r="AJ32" s="24" t="str">
        <f>IFERROR(F32/U32,"N.A.")</f>
        <v>N.A.</v>
      </c>
      <c r="AK32" s="25"/>
      <c r="AL32" s="24">
        <f>IFERROR(H32/W32,"N.A.")</f>
        <v>1535.7142857142858</v>
      </c>
      <c r="AM32" s="25"/>
      <c r="AN32" s="24">
        <f>IFERROR(J32/Y32,"N.A.")</f>
        <v>0</v>
      </c>
      <c r="AO32" s="25"/>
      <c r="AP32" s="24">
        <f>IFERROR(L32/AA32,"N.A.")</f>
        <v>3626</v>
      </c>
      <c r="AQ32" s="25"/>
      <c r="AR32" s="16">
        <f>IFERROR(N32/AC32, "N.A.")</f>
        <v>3626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6" t="s">
        <v>1</v>
      </c>
      <c r="B35" s="29" t="s">
        <v>2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26" t="s">
        <v>0</v>
      </c>
      <c r="P35" s="26" t="s">
        <v>1</v>
      </c>
      <c r="Q35" s="29" t="s">
        <v>2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26" t="s">
        <v>0</v>
      </c>
      <c r="AE35" s="26" t="s">
        <v>1</v>
      </c>
      <c r="AF35" s="29" t="s">
        <v>2</v>
      </c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26" t="s">
        <v>0</v>
      </c>
    </row>
    <row r="36" spans="1:44" ht="15" customHeight="1" x14ac:dyDescent="0.25">
      <c r="A36" s="27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8"/>
      <c r="N36" s="27"/>
      <c r="P36" s="27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8"/>
      <c r="AC36" s="27"/>
      <c r="AE36" s="27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8"/>
      <c r="AR36" s="27"/>
    </row>
    <row r="37" spans="1:44" ht="15" customHeight="1" thickBot="1" x14ac:dyDescent="0.3">
      <c r="A37" s="27"/>
      <c r="B37" s="40" t="s">
        <v>8</v>
      </c>
      <c r="C37" s="41"/>
      <c r="D37" s="42" t="s">
        <v>9</v>
      </c>
      <c r="E37" s="43"/>
      <c r="F37" s="36"/>
      <c r="G37" s="37"/>
      <c r="H37" s="36"/>
      <c r="I37" s="37"/>
      <c r="J37" s="36"/>
      <c r="K37" s="37"/>
      <c r="L37" s="36"/>
      <c r="M37" s="39"/>
      <c r="N37" s="27"/>
      <c r="P37" s="27"/>
      <c r="Q37" s="40" t="s">
        <v>8</v>
      </c>
      <c r="R37" s="41"/>
      <c r="S37" s="42" t="s">
        <v>9</v>
      </c>
      <c r="T37" s="43"/>
      <c r="U37" s="36"/>
      <c r="V37" s="37"/>
      <c r="W37" s="36"/>
      <c r="X37" s="37"/>
      <c r="Y37" s="36"/>
      <c r="Z37" s="37"/>
      <c r="AA37" s="36"/>
      <c r="AB37" s="39"/>
      <c r="AC37" s="27"/>
      <c r="AE37" s="27"/>
      <c r="AF37" s="40" t="s">
        <v>8</v>
      </c>
      <c r="AG37" s="41"/>
      <c r="AH37" s="42" t="s">
        <v>9</v>
      </c>
      <c r="AI37" s="43"/>
      <c r="AJ37" s="36"/>
      <c r="AK37" s="37"/>
      <c r="AL37" s="36"/>
      <c r="AM37" s="37"/>
      <c r="AN37" s="36"/>
      <c r="AO37" s="37"/>
      <c r="AP37" s="36"/>
      <c r="AQ37" s="39"/>
      <c r="AR37" s="27"/>
    </row>
    <row r="38" spans="1:44" ht="15" customHeight="1" thickBot="1" x14ac:dyDescent="0.3">
      <c r="A38" s="28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8"/>
      <c r="P38" s="28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8"/>
      <c r="AE38" s="28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8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439168</v>
      </c>
      <c r="I39" s="2"/>
      <c r="J39" s="2"/>
      <c r="K39" s="2"/>
      <c r="L39" s="1">
        <f>B39+D39+F39+H39+J39</f>
        <v>439168</v>
      </c>
      <c r="M39" s="13">
        <f>C39+E39+G39+I39+K39</f>
        <v>0</v>
      </c>
      <c r="N39" s="14">
        <f>L39+M39</f>
        <v>439168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584</v>
      </c>
      <c r="X39" s="2">
        <v>0</v>
      </c>
      <c r="Y39" s="2">
        <v>0</v>
      </c>
      <c r="Z39" s="2">
        <v>0</v>
      </c>
      <c r="AA39" s="1">
        <f>Q39+S39+U39+W39+Y39</f>
        <v>584</v>
      </c>
      <c r="AB39" s="13">
        <f>R39+T39+V39+X39+Z39</f>
        <v>0</v>
      </c>
      <c r="AC39" s="14">
        <f>AA39+AB39</f>
        <v>584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752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>
        <f t="shared" si="30"/>
        <v>752</v>
      </c>
      <c r="AQ39" s="13" t="str">
        <f t="shared" si="30"/>
        <v>N.A.</v>
      </c>
      <c r="AR39" s="14">
        <f t="shared" si="30"/>
        <v>752</v>
      </c>
    </row>
    <row r="40" spans="1:44" ht="15" customHeight="1" thickBot="1" x14ac:dyDescent="0.3">
      <c r="A40" s="3" t="s">
        <v>13</v>
      </c>
      <c r="B40" s="2">
        <v>188340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188340</v>
      </c>
      <c r="M40" s="13">
        <f t="shared" si="31"/>
        <v>0</v>
      </c>
      <c r="N40" s="14">
        <f t="shared" ref="N40:N42" si="32">L40+M40</f>
        <v>188340</v>
      </c>
      <c r="P40" s="3" t="s">
        <v>13</v>
      </c>
      <c r="Q40" s="2">
        <v>292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292</v>
      </c>
      <c r="AB40" s="13">
        <f t="shared" si="33"/>
        <v>0</v>
      </c>
      <c r="AC40" s="14">
        <f t="shared" ref="AC40:AC42" si="34">AA40+AB40</f>
        <v>292</v>
      </c>
      <c r="AE40" s="3" t="s">
        <v>13</v>
      </c>
      <c r="AF40" s="2">
        <f t="shared" ref="AF40:AF43" si="35">IFERROR(B40/Q40, "N.A.")</f>
        <v>645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645</v>
      </c>
      <c r="AQ40" s="13" t="str">
        <f t="shared" si="30"/>
        <v>N.A.</v>
      </c>
      <c r="AR40" s="14">
        <f t="shared" si="30"/>
        <v>645</v>
      </c>
    </row>
    <row r="41" spans="1:44" ht="15" customHeight="1" thickBot="1" x14ac:dyDescent="0.3">
      <c r="A41" s="3" t="s">
        <v>14</v>
      </c>
      <c r="B41" s="2">
        <v>446760</v>
      </c>
      <c r="C41" s="2">
        <v>4088000.0000000005</v>
      </c>
      <c r="D41" s="2"/>
      <c r="E41" s="2"/>
      <c r="F41" s="2"/>
      <c r="G41" s="2">
        <v>627800</v>
      </c>
      <c r="H41" s="2"/>
      <c r="I41" s="2"/>
      <c r="J41" s="2">
        <v>0</v>
      </c>
      <c r="K41" s="2"/>
      <c r="L41" s="1">
        <f t="shared" si="31"/>
        <v>446760</v>
      </c>
      <c r="M41" s="13">
        <f t="shared" si="31"/>
        <v>4715800</v>
      </c>
      <c r="N41" s="14">
        <f t="shared" si="32"/>
        <v>5162560</v>
      </c>
      <c r="P41" s="3" t="s">
        <v>14</v>
      </c>
      <c r="Q41" s="2">
        <v>438</v>
      </c>
      <c r="R41" s="2">
        <v>438</v>
      </c>
      <c r="S41" s="2">
        <v>0</v>
      </c>
      <c r="T41" s="2">
        <v>0</v>
      </c>
      <c r="U41" s="2">
        <v>0</v>
      </c>
      <c r="V41" s="2">
        <v>146</v>
      </c>
      <c r="W41" s="2">
        <v>0</v>
      </c>
      <c r="X41" s="2">
        <v>0</v>
      </c>
      <c r="Y41" s="2">
        <v>146</v>
      </c>
      <c r="Z41" s="2">
        <v>0</v>
      </c>
      <c r="AA41" s="1">
        <f t="shared" si="33"/>
        <v>584</v>
      </c>
      <c r="AB41" s="13">
        <f t="shared" si="33"/>
        <v>584</v>
      </c>
      <c r="AC41" s="14">
        <f t="shared" si="34"/>
        <v>1168</v>
      </c>
      <c r="AE41" s="3" t="s">
        <v>14</v>
      </c>
      <c r="AF41" s="2">
        <f t="shared" si="35"/>
        <v>1020</v>
      </c>
      <c r="AG41" s="2">
        <f t="shared" si="30"/>
        <v>9333.3333333333339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>
        <f t="shared" si="30"/>
        <v>4300</v>
      </c>
      <c r="AL41" s="2" t="str">
        <f t="shared" si="30"/>
        <v>N.A.</v>
      </c>
      <c r="AM41" s="2" t="str">
        <f t="shared" si="30"/>
        <v>N.A.</v>
      </c>
      <c r="AN41" s="2">
        <f t="shared" si="30"/>
        <v>0</v>
      </c>
      <c r="AO41" s="2" t="str">
        <f t="shared" si="30"/>
        <v>N.A.</v>
      </c>
      <c r="AP41" s="15">
        <f t="shared" si="30"/>
        <v>765</v>
      </c>
      <c r="AQ41" s="13">
        <f t="shared" si="30"/>
        <v>8075</v>
      </c>
      <c r="AR41" s="14">
        <f t="shared" si="30"/>
        <v>4420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>
        <v>0</v>
      </c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146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146</v>
      </c>
      <c r="AC42" s="14">
        <f t="shared" si="34"/>
        <v>146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>
        <f t="shared" si="30"/>
        <v>0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>
        <f t="shared" si="30"/>
        <v>0</v>
      </c>
      <c r="AR42" s="14">
        <f t="shared" si="30"/>
        <v>0</v>
      </c>
    </row>
    <row r="43" spans="1:44" ht="15" customHeight="1" thickBot="1" x14ac:dyDescent="0.3">
      <c r="A43" s="4" t="s">
        <v>16</v>
      </c>
      <c r="B43" s="2">
        <v>635100</v>
      </c>
      <c r="C43" s="2">
        <v>4088000.0000000005</v>
      </c>
      <c r="D43" s="2"/>
      <c r="E43" s="2"/>
      <c r="F43" s="2"/>
      <c r="G43" s="2">
        <v>627800</v>
      </c>
      <c r="H43" s="2">
        <v>439168</v>
      </c>
      <c r="I43" s="2"/>
      <c r="J43" s="2">
        <v>0</v>
      </c>
      <c r="K43" s="2"/>
      <c r="L43" s="1">
        <f t="shared" ref="L43" si="36">B43+D43+F43+H43+J43</f>
        <v>1074268</v>
      </c>
      <c r="M43" s="13">
        <f t="shared" ref="M43" si="37">C43+E43+G43+I43+K43</f>
        <v>4715800</v>
      </c>
      <c r="N43" s="17">
        <f t="shared" ref="N43" si="38">L43+M43</f>
        <v>5790068</v>
      </c>
      <c r="P43" s="4" t="s">
        <v>16</v>
      </c>
      <c r="Q43" s="2">
        <v>730</v>
      </c>
      <c r="R43" s="2">
        <v>438</v>
      </c>
      <c r="S43" s="2">
        <v>0</v>
      </c>
      <c r="T43" s="2">
        <v>0</v>
      </c>
      <c r="U43" s="2">
        <v>0</v>
      </c>
      <c r="V43" s="2">
        <v>292</v>
      </c>
      <c r="W43" s="2">
        <v>584</v>
      </c>
      <c r="X43" s="2">
        <v>0</v>
      </c>
      <c r="Y43" s="2">
        <v>146</v>
      </c>
      <c r="Z43" s="2">
        <v>0</v>
      </c>
      <c r="AA43" s="1">
        <f t="shared" ref="AA43" si="39">Q43+S43+U43+W43+Y43</f>
        <v>1460</v>
      </c>
      <c r="AB43" s="13">
        <f t="shared" ref="AB43" si="40">R43+T43+V43+X43+Z43</f>
        <v>730</v>
      </c>
      <c r="AC43" s="17">
        <f t="shared" ref="AC43" si="41">AA43+AB43</f>
        <v>2190</v>
      </c>
      <c r="AE43" s="4" t="s">
        <v>16</v>
      </c>
      <c r="AF43" s="2">
        <f t="shared" si="35"/>
        <v>870</v>
      </c>
      <c r="AG43" s="2">
        <f t="shared" si="30"/>
        <v>9333.3333333333339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>
        <f t="shared" si="30"/>
        <v>2150</v>
      </c>
      <c r="AL43" s="2">
        <f t="shared" si="30"/>
        <v>752</v>
      </c>
      <c r="AM43" s="2" t="str">
        <f t="shared" si="30"/>
        <v>N.A.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735.8</v>
      </c>
      <c r="AQ43" s="13">
        <f t="shared" ref="AQ43" si="43">IFERROR(M43/AB43, "N.A.")</f>
        <v>6460</v>
      </c>
      <c r="AR43" s="14">
        <f t="shared" ref="AR43" si="44">IFERROR(N43/AC43, "N.A.")</f>
        <v>2643.8666666666668</v>
      </c>
    </row>
    <row r="44" spans="1:44" ht="15" customHeight="1" thickBot="1" x14ac:dyDescent="0.3">
      <c r="A44" s="5" t="s">
        <v>0</v>
      </c>
      <c r="B44" s="44">
        <f>B43+C43</f>
        <v>4723100</v>
      </c>
      <c r="C44" s="45"/>
      <c r="D44" s="44">
        <f>D43+E43</f>
        <v>0</v>
      </c>
      <c r="E44" s="45"/>
      <c r="F44" s="44">
        <f>F43+G43</f>
        <v>627800</v>
      </c>
      <c r="G44" s="45"/>
      <c r="H44" s="44">
        <f>H43+I43</f>
        <v>439168</v>
      </c>
      <c r="I44" s="45"/>
      <c r="J44" s="44">
        <f>J43+K43</f>
        <v>0</v>
      </c>
      <c r="K44" s="45"/>
      <c r="L44" s="44">
        <f>L43+M43</f>
        <v>5790068</v>
      </c>
      <c r="M44" s="46"/>
      <c r="N44" s="18">
        <f>B44+D44+F44+H44+J44</f>
        <v>5790068</v>
      </c>
      <c r="P44" s="5" t="s">
        <v>0</v>
      </c>
      <c r="Q44" s="44">
        <f>Q43+R43</f>
        <v>1168</v>
      </c>
      <c r="R44" s="45"/>
      <c r="S44" s="44">
        <f>S43+T43</f>
        <v>0</v>
      </c>
      <c r="T44" s="45"/>
      <c r="U44" s="44">
        <f>U43+V43</f>
        <v>292</v>
      </c>
      <c r="V44" s="45"/>
      <c r="W44" s="44">
        <f>W43+X43</f>
        <v>584</v>
      </c>
      <c r="X44" s="45"/>
      <c r="Y44" s="44">
        <f>Y43+Z43</f>
        <v>146</v>
      </c>
      <c r="Z44" s="45"/>
      <c r="AA44" s="44">
        <f>AA43+AB43</f>
        <v>2190</v>
      </c>
      <c r="AB44" s="46"/>
      <c r="AC44" s="18">
        <f>Q44+S44+U44+W44+Y44</f>
        <v>2190</v>
      </c>
      <c r="AE44" s="5" t="s">
        <v>0</v>
      </c>
      <c r="AF44" s="24">
        <f>IFERROR(B44/Q44,"N.A.")</f>
        <v>4043.75</v>
      </c>
      <c r="AG44" s="25"/>
      <c r="AH44" s="24" t="str">
        <f>IFERROR(D44/S44,"N.A.")</f>
        <v>N.A.</v>
      </c>
      <c r="AI44" s="25"/>
      <c r="AJ44" s="24">
        <f>IFERROR(F44/U44,"N.A.")</f>
        <v>2150</v>
      </c>
      <c r="AK44" s="25"/>
      <c r="AL44" s="24">
        <f>IFERROR(H44/W44,"N.A.")</f>
        <v>752</v>
      </c>
      <c r="AM44" s="25"/>
      <c r="AN44" s="24">
        <f>IFERROR(J44/Y44,"N.A.")</f>
        <v>0</v>
      </c>
      <c r="AO44" s="25"/>
      <c r="AP44" s="24">
        <f>IFERROR(L44/AA44,"N.A.")</f>
        <v>2643.8666666666668</v>
      </c>
      <c r="AQ44" s="25"/>
      <c r="AR44" s="16">
        <f>IFERROR(N44/AC44, "N.A.")</f>
        <v>2643.8666666666668</v>
      </c>
    </row>
  </sheetData>
  <mergeCells count="144"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2014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6" t="s">
        <v>1</v>
      </c>
      <c r="B11" s="29" t="s">
        <v>2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26" t="s">
        <v>0</v>
      </c>
      <c r="P11" s="26" t="s">
        <v>1</v>
      </c>
      <c r="Q11" s="29" t="s">
        <v>2</v>
      </c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26" t="s">
        <v>0</v>
      </c>
      <c r="AE11" s="26" t="s">
        <v>1</v>
      </c>
      <c r="AF11" s="29" t="s">
        <v>2</v>
      </c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26" t="s">
        <v>0</v>
      </c>
    </row>
    <row r="12" spans="1:44" ht="15" customHeight="1" x14ac:dyDescent="0.25">
      <c r="A12" s="27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8"/>
      <c r="N12" s="27"/>
      <c r="P12" s="27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8"/>
      <c r="AC12" s="27"/>
      <c r="AE12" s="27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8"/>
      <c r="AR12" s="27"/>
    </row>
    <row r="13" spans="1:44" ht="15" customHeight="1" thickBot="1" x14ac:dyDescent="0.3">
      <c r="A13" s="27"/>
      <c r="B13" s="40" t="s">
        <v>8</v>
      </c>
      <c r="C13" s="41"/>
      <c r="D13" s="42" t="s">
        <v>9</v>
      </c>
      <c r="E13" s="43"/>
      <c r="F13" s="36"/>
      <c r="G13" s="37"/>
      <c r="H13" s="36"/>
      <c r="I13" s="37"/>
      <c r="J13" s="36"/>
      <c r="K13" s="37"/>
      <c r="L13" s="36"/>
      <c r="M13" s="39"/>
      <c r="N13" s="27"/>
      <c r="P13" s="27"/>
      <c r="Q13" s="40" t="s">
        <v>8</v>
      </c>
      <c r="R13" s="41"/>
      <c r="S13" s="42" t="s">
        <v>9</v>
      </c>
      <c r="T13" s="43"/>
      <c r="U13" s="36"/>
      <c r="V13" s="37"/>
      <c r="W13" s="36"/>
      <c r="X13" s="37"/>
      <c r="Y13" s="36"/>
      <c r="Z13" s="37"/>
      <c r="AA13" s="36"/>
      <c r="AB13" s="39"/>
      <c r="AC13" s="27"/>
      <c r="AE13" s="27"/>
      <c r="AF13" s="40" t="s">
        <v>8</v>
      </c>
      <c r="AG13" s="41"/>
      <c r="AH13" s="42" t="s">
        <v>9</v>
      </c>
      <c r="AI13" s="43"/>
      <c r="AJ13" s="36"/>
      <c r="AK13" s="37"/>
      <c r="AL13" s="36"/>
      <c r="AM13" s="37"/>
      <c r="AN13" s="36"/>
      <c r="AO13" s="37"/>
      <c r="AP13" s="36"/>
      <c r="AQ13" s="39"/>
      <c r="AR13" s="27"/>
    </row>
    <row r="14" spans="1:44" ht="15" customHeight="1" thickBot="1" x14ac:dyDescent="0.3">
      <c r="A14" s="28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8"/>
      <c r="P14" s="28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8"/>
      <c r="AE14" s="28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8"/>
    </row>
    <row r="15" spans="1:44" ht="15" customHeight="1" thickBot="1" x14ac:dyDescent="0.3">
      <c r="A15" s="3" t="s">
        <v>12</v>
      </c>
      <c r="B15" s="2">
        <v>960719.99999999988</v>
      </c>
      <c r="C15" s="2"/>
      <c r="D15" s="2"/>
      <c r="E15" s="2"/>
      <c r="F15" s="2"/>
      <c r="G15" s="2"/>
      <c r="H15" s="2">
        <v>3001660.0000000005</v>
      </c>
      <c r="I15" s="2"/>
      <c r="J15" s="2"/>
      <c r="K15" s="2"/>
      <c r="L15" s="1">
        <f>B15+D15+F15+H15+J15</f>
        <v>3962380.0000000005</v>
      </c>
      <c r="M15" s="13">
        <f>C15+E15+G15+I15+K15</f>
        <v>0</v>
      </c>
      <c r="N15" s="14">
        <f>L15+M15</f>
        <v>3962380.0000000005</v>
      </c>
      <c r="P15" s="3" t="s">
        <v>12</v>
      </c>
      <c r="Q15" s="2">
        <v>436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1217</v>
      </c>
      <c r="X15" s="2">
        <v>0</v>
      </c>
      <c r="Y15" s="2">
        <v>0</v>
      </c>
      <c r="Z15" s="2">
        <v>0</v>
      </c>
      <c r="AA15" s="1">
        <f>Q15+S15+U15+W15+Y15</f>
        <v>1653</v>
      </c>
      <c r="AB15" s="13">
        <f>R15+T15+V15+X15+Z15</f>
        <v>0</v>
      </c>
      <c r="AC15" s="14">
        <f>AA15+AB15</f>
        <v>1653</v>
      </c>
      <c r="AE15" s="3" t="s">
        <v>12</v>
      </c>
      <c r="AF15" s="2">
        <f>IFERROR(B15/Q15, "N.A.")</f>
        <v>2203.4862385321098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>
        <f t="shared" si="0"/>
        <v>2466.4420706655715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2397.0840895341807</v>
      </c>
      <c r="AQ15" s="13" t="str">
        <f t="shared" si="0"/>
        <v>N.A.</v>
      </c>
      <c r="AR15" s="14">
        <f t="shared" si="0"/>
        <v>2397.0840895341807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0</v>
      </c>
      <c r="M16" s="13">
        <f t="shared" si="1"/>
        <v>0</v>
      </c>
      <c r="N16" s="14">
        <f t="shared" ref="N16:N18" si="2">L16+M16</f>
        <v>0</v>
      </c>
      <c r="P16" s="3" t="s">
        <v>13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0</v>
      </c>
      <c r="AB16" s="13">
        <f t="shared" si="3"/>
        <v>0</v>
      </c>
      <c r="AC16" s="14">
        <f t="shared" ref="AC16:AC18" si="4">AA16+AB16</f>
        <v>0</v>
      </c>
      <c r="AE16" s="3" t="s">
        <v>13</v>
      </c>
      <c r="AF16" s="2" t="str">
        <f t="shared" ref="AF16:AF19" si="5">IFERROR(B16/Q16, "N.A.")</f>
        <v>N.A.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 t="str">
        <f t="shared" si="0"/>
        <v>N.A.</v>
      </c>
      <c r="AQ16" s="13" t="str">
        <f t="shared" si="0"/>
        <v>N.A.</v>
      </c>
      <c r="AR16" s="14" t="str">
        <f t="shared" si="0"/>
        <v>N.A.</v>
      </c>
    </row>
    <row r="17" spans="1:44" ht="15" customHeight="1" thickBot="1" x14ac:dyDescent="0.3">
      <c r="A17" s="3" t="s">
        <v>14</v>
      </c>
      <c r="B17" s="2">
        <v>14499249.999999998</v>
      </c>
      <c r="C17" s="2">
        <v>14036980.000000002</v>
      </c>
      <c r="D17" s="2">
        <v>927200</v>
      </c>
      <c r="E17" s="2"/>
      <c r="F17" s="2"/>
      <c r="G17" s="2">
        <v>456000</v>
      </c>
      <c r="H17" s="2"/>
      <c r="I17" s="2">
        <v>2959670</v>
      </c>
      <c r="J17" s="2">
        <v>0</v>
      </c>
      <c r="K17" s="2"/>
      <c r="L17" s="1">
        <f t="shared" si="1"/>
        <v>15426449.999999998</v>
      </c>
      <c r="M17" s="13">
        <f t="shared" si="1"/>
        <v>17452650</v>
      </c>
      <c r="N17" s="14">
        <f t="shared" si="2"/>
        <v>32879100</v>
      </c>
      <c r="P17" s="3" t="s">
        <v>14</v>
      </c>
      <c r="Q17" s="2">
        <v>2878</v>
      </c>
      <c r="R17" s="2">
        <v>2738</v>
      </c>
      <c r="S17" s="2">
        <v>304</v>
      </c>
      <c r="T17" s="2">
        <v>0</v>
      </c>
      <c r="U17" s="2">
        <v>0</v>
      </c>
      <c r="V17" s="2">
        <v>304</v>
      </c>
      <c r="W17" s="2">
        <v>0</v>
      </c>
      <c r="X17" s="2">
        <v>974</v>
      </c>
      <c r="Y17" s="2">
        <v>304</v>
      </c>
      <c r="Z17" s="2">
        <v>0</v>
      </c>
      <c r="AA17" s="1">
        <f t="shared" si="3"/>
        <v>3486</v>
      </c>
      <c r="AB17" s="13">
        <f t="shared" si="3"/>
        <v>4016</v>
      </c>
      <c r="AC17" s="14">
        <f t="shared" si="4"/>
        <v>7502</v>
      </c>
      <c r="AE17" s="3" t="s">
        <v>14</v>
      </c>
      <c r="AF17" s="2">
        <f t="shared" si="5"/>
        <v>5037.9603891591378</v>
      </c>
      <c r="AG17" s="2">
        <f t="shared" si="0"/>
        <v>5126.7275383491606</v>
      </c>
      <c r="AH17" s="2">
        <f t="shared" si="0"/>
        <v>3050</v>
      </c>
      <c r="AI17" s="2" t="str">
        <f t="shared" si="0"/>
        <v>N.A.</v>
      </c>
      <c r="AJ17" s="2" t="str">
        <f t="shared" si="0"/>
        <v>N.A.</v>
      </c>
      <c r="AK17" s="2">
        <f t="shared" si="0"/>
        <v>1500</v>
      </c>
      <c r="AL17" s="2" t="str">
        <f t="shared" si="0"/>
        <v>N.A.</v>
      </c>
      <c r="AM17" s="2">
        <f t="shared" si="0"/>
        <v>3038.6755646817251</v>
      </c>
      <c r="AN17" s="2">
        <f t="shared" si="0"/>
        <v>0</v>
      </c>
      <c r="AO17" s="2" t="str">
        <f t="shared" si="0"/>
        <v>N.A.</v>
      </c>
      <c r="AP17" s="15">
        <f t="shared" si="0"/>
        <v>4425.2581755593801</v>
      </c>
      <c r="AQ17" s="13">
        <f t="shared" si="0"/>
        <v>4345.7793824701193</v>
      </c>
      <c r="AR17" s="14">
        <f t="shared" si="0"/>
        <v>4382.7112769928017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>
        <v>519780.00000000006</v>
      </c>
      <c r="H18" s="2">
        <v>2970240</v>
      </c>
      <c r="I18" s="2"/>
      <c r="J18" s="2">
        <v>0</v>
      </c>
      <c r="K18" s="2"/>
      <c r="L18" s="1">
        <f t="shared" si="1"/>
        <v>2970240</v>
      </c>
      <c r="M18" s="13">
        <f t="shared" si="1"/>
        <v>519780.00000000006</v>
      </c>
      <c r="N18" s="14">
        <f t="shared" si="2"/>
        <v>3490020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243</v>
      </c>
      <c r="W18" s="2">
        <v>1683</v>
      </c>
      <c r="X18" s="2">
        <v>0</v>
      </c>
      <c r="Y18" s="2">
        <v>243</v>
      </c>
      <c r="Z18" s="2">
        <v>0</v>
      </c>
      <c r="AA18" s="1">
        <f t="shared" si="3"/>
        <v>1926</v>
      </c>
      <c r="AB18" s="13">
        <f t="shared" si="3"/>
        <v>243</v>
      </c>
      <c r="AC18" s="17">
        <f t="shared" si="4"/>
        <v>2169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2139.0123456790125</v>
      </c>
      <c r="AL18" s="2">
        <f t="shared" si="0"/>
        <v>1764.8484848484848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1542.1806853582555</v>
      </c>
      <c r="AQ18" s="13">
        <f t="shared" si="0"/>
        <v>2139.0123456790125</v>
      </c>
      <c r="AR18" s="14">
        <f t="shared" si="0"/>
        <v>1609.045643153527</v>
      </c>
    </row>
    <row r="19" spans="1:44" ht="15" customHeight="1" thickBot="1" x14ac:dyDescent="0.3">
      <c r="A19" s="4" t="s">
        <v>16</v>
      </c>
      <c r="B19" s="2">
        <v>15459970.000000006</v>
      </c>
      <c r="C19" s="2">
        <v>14036980.000000002</v>
      </c>
      <c r="D19" s="2">
        <v>927200</v>
      </c>
      <c r="E19" s="2"/>
      <c r="F19" s="2"/>
      <c r="G19" s="2">
        <v>975780</v>
      </c>
      <c r="H19" s="2">
        <v>5971900</v>
      </c>
      <c r="I19" s="2">
        <v>2959670</v>
      </c>
      <c r="J19" s="2">
        <v>0</v>
      </c>
      <c r="K19" s="2"/>
      <c r="L19" s="1">
        <f t="shared" ref="L19" si="6">B19+D19+F19+H19+J19</f>
        <v>22359070.000000007</v>
      </c>
      <c r="M19" s="13">
        <f t="shared" ref="M19" si="7">C19+E19+G19+I19+K19</f>
        <v>17972430</v>
      </c>
      <c r="N19" s="17">
        <f t="shared" ref="N19" si="8">L19+M19</f>
        <v>40331500.000000007</v>
      </c>
      <c r="P19" s="4" t="s">
        <v>16</v>
      </c>
      <c r="Q19" s="2">
        <v>3314</v>
      </c>
      <c r="R19" s="2">
        <v>2738</v>
      </c>
      <c r="S19" s="2">
        <v>304</v>
      </c>
      <c r="T19" s="2">
        <v>0</v>
      </c>
      <c r="U19" s="2">
        <v>0</v>
      </c>
      <c r="V19" s="2">
        <v>547</v>
      </c>
      <c r="W19" s="2">
        <v>2900</v>
      </c>
      <c r="X19" s="2">
        <v>974</v>
      </c>
      <c r="Y19" s="2">
        <v>547</v>
      </c>
      <c r="Z19" s="2">
        <v>0</v>
      </c>
      <c r="AA19" s="1">
        <f t="shared" ref="AA19" si="9">Q19+S19+U19+W19+Y19</f>
        <v>7065</v>
      </c>
      <c r="AB19" s="13">
        <f t="shared" ref="AB19" si="10">R19+T19+V19+X19+Z19</f>
        <v>4259</v>
      </c>
      <c r="AC19" s="14">
        <f t="shared" ref="AC19" si="11">AA19+AB19</f>
        <v>11324</v>
      </c>
      <c r="AE19" s="4" t="s">
        <v>16</v>
      </c>
      <c r="AF19" s="2">
        <f t="shared" si="5"/>
        <v>4665.0482800241416</v>
      </c>
      <c r="AG19" s="2">
        <f t="shared" si="0"/>
        <v>5126.7275383491606</v>
      </c>
      <c r="AH19" s="2">
        <f t="shared" si="0"/>
        <v>3050</v>
      </c>
      <c r="AI19" s="2" t="str">
        <f t="shared" si="0"/>
        <v>N.A.</v>
      </c>
      <c r="AJ19" s="2" t="str">
        <f t="shared" si="0"/>
        <v>N.A.</v>
      </c>
      <c r="AK19" s="2">
        <f t="shared" si="0"/>
        <v>1783.8756855575868</v>
      </c>
      <c r="AL19" s="2">
        <f t="shared" si="0"/>
        <v>2059.2758620689656</v>
      </c>
      <c r="AM19" s="2">
        <f t="shared" si="0"/>
        <v>3038.6755646817251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3164.7657466383594</v>
      </c>
      <c r="AQ19" s="13">
        <f t="shared" ref="AQ19" si="13">IFERROR(M19/AB19, "N.A.")</f>
        <v>4219.8708617046259</v>
      </c>
      <c r="AR19" s="14">
        <f t="shared" ref="AR19" si="14">IFERROR(N19/AC19, "N.A.")</f>
        <v>3561.5948428117281</v>
      </c>
    </row>
    <row r="20" spans="1:44" ht="15" customHeight="1" thickBot="1" x14ac:dyDescent="0.3">
      <c r="A20" s="5" t="s">
        <v>0</v>
      </c>
      <c r="B20" s="44">
        <f>B19+C19</f>
        <v>29496950.000000007</v>
      </c>
      <c r="C20" s="45"/>
      <c r="D20" s="44">
        <f>D19+E19</f>
        <v>927200</v>
      </c>
      <c r="E20" s="45"/>
      <c r="F20" s="44">
        <f>F19+G19</f>
        <v>975780</v>
      </c>
      <c r="G20" s="45"/>
      <c r="H20" s="44">
        <f>H19+I19</f>
        <v>8931570</v>
      </c>
      <c r="I20" s="45"/>
      <c r="J20" s="44">
        <f>J19+K19</f>
        <v>0</v>
      </c>
      <c r="K20" s="45"/>
      <c r="L20" s="44">
        <f>L19+M19</f>
        <v>40331500.000000007</v>
      </c>
      <c r="M20" s="46"/>
      <c r="N20" s="18">
        <f>B20+D20+F20+H20+J20</f>
        <v>40331500.000000007</v>
      </c>
      <c r="P20" s="5" t="s">
        <v>0</v>
      </c>
      <c r="Q20" s="44">
        <f>Q19+R19</f>
        <v>6052</v>
      </c>
      <c r="R20" s="45"/>
      <c r="S20" s="44">
        <f>S19+T19</f>
        <v>304</v>
      </c>
      <c r="T20" s="45"/>
      <c r="U20" s="44">
        <f>U19+V19</f>
        <v>547</v>
      </c>
      <c r="V20" s="45"/>
      <c r="W20" s="44">
        <f>W19+X19</f>
        <v>3874</v>
      </c>
      <c r="X20" s="45"/>
      <c r="Y20" s="44">
        <f>Y19+Z19</f>
        <v>547</v>
      </c>
      <c r="Z20" s="45"/>
      <c r="AA20" s="44">
        <f>AA19+AB19</f>
        <v>11324</v>
      </c>
      <c r="AB20" s="45"/>
      <c r="AC20" s="19">
        <f>Q20+S20+U20+W20+Y20</f>
        <v>11324</v>
      </c>
      <c r="AE20" s="5" t="s">
        <v>0</v>
      </c>
      <c r="AF20" s="24">
        <f>IFERROR(B20/Q20,"N.A.")</f>
        <v>4873.9177131526776</v>
      </c>
      <c r="AG20" s="25"/>
      <c r="AH20" s="24">
        <f>IFERROR(D20/S20,"N.A.")</f>
        <v>3050</v>
      </c>
      <c r="AI20" s="25"/>
      <c r="AJ20" s="24">
        <f>IFERROR(F20/U20,"N.A.")</f>
        <v>1783.8756855575868</v>
      </c>
      <c r="AK20" s="25"/>
      <c r="AL20" s="24">
        <f>IFERROR(H20/W20,"N.A.")</f>
        <v>2305.5162622612288</v>
      </c>
      <c r="AM20" s="25"/>
      <c r="AN20" s="24">
        <f>IFERROR(J20/Y20,"N.A.")</f>
        <v>0</v>
      </c>
      <c r="AO20" s="25"/>
      <c r="AP20" s="24">
        <f>IFERROR(L20/AA20,"N.A.")</f>
        <v>3561.5948428117281</v>
      </c>
      <c r="AQ20" s="25"/>
      <c r="AR20" s="16">
        <f>IFERROR(N20/AC20, "N.A.")</f>
        <v>3561.5948428117281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6" t="s">
        <v>1</v>
      </c>
      <c r="B23" s="29" t="s">
        <v>2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26" t="s">
        <v>0</v>
      </c>
      <c r="P23" s="26" t="s">
        <v>1</v>
      </c>
      <c r="Q23" s="29" t="s">
        <v>2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26" t="s">
        <v>0</v>
      </c>
      <c r="AE23" s="26" t="s">
        <v>1</v>
      </c>
      <c r="AF23" s="29" t="s">
        <v>2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26" t="s">
        <v>0</v>
      </c>
    </row>
    <row r="24" spans="1:44" ht="15" customHeight="1" x14ac:dyDescent="0.25">
      <c r="A24" s="27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8"/>
      <c r="N24" s="27"/>
      <c r="P24" s="27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8"/>
      <c r="AC24" s="27"/>
      <c r="AE24" s="27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8"/>
      <c r="AR24" s="27"/>
    </row>
    <row r="25" spans="1:44" ht="15" customHeight="1" thickBot="1" x14ac:dyDescent="0.3">
      <c r="A25" s="27"/>
      <c r="B25" s="40" t="s">
        <v>8</v>
      </c>
      <c r="C25" s="41"/>
      <c r="D25" s="42" t="s">
        <v>9</v>
      </c>
      <c r="E25" s="43"/>
      <c r="F25" s="36"/>
      <c r="G25" s="37"/>
      <c r="H25" s="36"/>
      <c r="I25" s="37"/>
      <c r="J25" s="36"/>
      <c r="K25" s="37"/>
      <c r="L25" s="36"/>
      <c r="M25" s="39"/>
      <c r="N25" s="27"/>
      <c r="P25" s="27"/>
      <c r="Q25" s="40" t="s">
        <v>8</v>
      </c>
      <c r="R25" s="41"/>
      <c r="S25" s="42" t="s">
        <v>9</v>
      </c>
      <c r="T25" s="43"/>
      <c r="U25" s="36"/>
      <c r="V25" s="37"/>
      <c r="W25" s="36"/>
      <c r="X25" s="37"/>
      <c r="Y25" s="36"/>
      <c r="Z25" s="37"/>
      <c r="AA25" s="36"/>
      <c r="AB25" s="39"/>
      <c r="AC25" s="27"/>
      <c r="AE25" s="27"/>
      <c r="AF25" s="40" t="s">
        <v>8</v>
      </c>
      <c r="AG25" s="41"/>
      <c r="AH25" s="42" t="s">
        <v>9</v>
      </c>
      <c r="AI25" s="43"/>
      <c r="AJ25" s="36"/>
      <c r="AK25" s="37"/>
      <c r="AL25" s="36"/>
      <c r="AM25" s="37"/>
      <c r="AN25" s="36"/>
      <c r="AO25" s="37"/>
      <c r="AP25" s="36"/>
      <c r="AQ25" s="39"/>
      <c r="AR25" s="27"/>
    </row>
    <row r="26" spans="1:44" ht="15" customHeight="1" thickBot="1" x14ac:dyDescent="0.3">
      <c r="A26" s="28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8"/>
      <c r="P26" s="28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8"/>
      <c r="AE26" s="28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8"/>
    </row>
    <row r="27" spans="1:44" ht="15" customHeight="1" thickBot="1" x14ac:dyDescent="0.3">
      <c r="A27" s="3" t="s">
        <v>12</v>
      </c>
      <c r="B27" s="2">
        <v>725939.99999999988</v>
      </c>
      <c r="C27" s="2"/>
      <c r="D27" s="2"/>
      <c r="E27" s="2"/>
      <c r="F27" s="2"/>
      <c r="G27" s="2"/>
      <c r="H27" s="2">
        <v>2503719.9999999995</v>
      </c>
      <c r="I27" s="2"/>
      <c r="J27" s="2"/>
      <c r="K27" s="2"/>
      <c r="L27" s="1">
        <f>B27+D27+F27+H27+J27</f>
        <v>3229659.9999999995</v>
      </c>
      <c r="M27" s="13">
        <f>C27+E27+G27+I27+K27</f>
        <v>0</v>
      </c>
      <c r="N27" s="14">
        <f>L27+M27</f>
        <v>3229659.9999999995</v>
      </c>
      <c r="P27" s="3" t="s">
        <v>12</v>
      </c>
      <c r="Q27" s="2">
        <v>345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872</v>
      </c>
      <c r="X27" s="2">
        <v>0</v>
      </c>
      <c r="Y27" s="2">
        <v>0</v>
      </c>
      <c r="Z27" s="2">
        <v>0</v>
      </c>
      <c r="AA27" s="1">
        <f>Q27+S27+U27+W27+Y27</f>
        <v>1217</v>
      </c>
      <c r="AB27" s="13">
        <f>R27+T27+V27+X27+Z27</f>
        <v>0</v>
      </c>
      <c r="AC27" s="14">
        <f>AA27+AB27</f>
        <v>1217</v>
      </c>
      <c r="AE27" s="3" t="s">
        <v>12</v>
      </c>
      <c r="AF27" s="2">
        <f>IFERROR(B27/Q27, "N.A.")</f>
        <v>2104.173913043478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>
        <f t="shared" si="15"/>
        <v>2871.238532110091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2653.7880032867702</v>
      </c>
      <c r="AQ27" s="13" t="str">
        <f t="shared" si="15"/>
        <v>N.A.</v>
      </c>
      <c r="AR27" s="14">
        <f t="shared" si="15"/>
        <v>2653.7880032867702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8160650.0000000009</v>
      </c>
      <c r="C29" s="2">
        <v>11050400</v>
      </c>
      <c r="D29" s="2">
        <v>319200</v>
      </c>
      <c r="E29" s="2"/>
      <c r="F29" s="2"/>
      <c r="G29" s="2">
        <v>0</v>
      </c>
      <c r="H29" s="2"/>
      <c r="I29" s="2">
        <v>2959670</v>
      </c>
      <c r="J29" s="2"/>
      <c r="K29" s="2"/>
      <c r="L29" s="1">
        <f t="shared" si="16"/>
        <v>8479850</v>
      </c>
      <c r="M29" s="13">
        <f t="shared" si="16"/>
        <v>14010070</v>
      </c>
      <c r="N29" s="14">
        <f t="shared" si="17"/>
        <v>22489920</v>
      </c>
      <c r="P29" s="3" t="s">
        <v>14</v>
      </c>
      <c r="Q29" s="2">
        <v>1936</v>
      </c>
      <c r="R29" s="2">
        <v>1775</v>
      </c>
      <c r="S29" s="2">
        <v>152</v>
      </c>
      <c r="T29" s="2">
        <v>0</v>
      </c>
      <c r="U29" s="2">
        <v>0</v>
      </c>
      <c r="V29" s="2">
        <v>152</v>
      </c>
      <c r="W29" s="2">
        <v>0</v>
      </c>
      <c r="X29" s="2">
        <v>588</v>
      </c>
      <c r="Y29" s="2">
        <v>0</v>
      </c>
      <c r="Z29" s="2">
        <v>0</v>
      </c>
      <c r="AA29" s="1">
        <f t="shared" si="18"/>
        <v>2088</v>
      </c>
      <c r="AB29" s="13">
        <f t="shared" si="18"/>
        <v>2515</v>
      </c>
      <c r="AC29" s="14">
        <f t="shared" si="19"/>
        <v>4603</v>
      </c>
      <c r="AE29" s="3" t="s">
        <v>14</v>
      </c>
      <c r="AF29" s="2">
        <f t="shared" si="20"/>
        <v>4215.2117768595044</v>
      </c>
      <c r="AG29" s="2">
        <f t="shared" si="15"/>
        <v>6225.577464788732</v>
      </c>
      <c r="AH29" s="2">
        <f t="shared" si="15"/>
        <v>2100</v>
      </c>
      <c r="AI29" s="2" t="str">
        <f t="shared" si="15"/>
        <v>N.A.</v>
      </c>
      <c r="AJ29" s="2" t="str">
        <f t="shared" si="15"/>
        <v>N.A.</v>
      </c>
      <c r="AK29" s="2">
        <f t="shared" si="15"/>
        <v>0</v>
      </c>
      <c r="AL29" s="2" t="str">
        <f t="shared" si="15"/>
        <v>N.A.</v>
      </c>
      <c r="AM29" s="2">
        <f t="shared" si="15"/>
        <v>5033.4523809523807</v>
      </c>
      <c r="AN29" s="2" t="str">
        <f t="shared" si="15"/>
        <v>N.A.</v>
      </c>
      <c r="AO29" s="2" t="str">
        <f t="shared" si="15"/>
        <v>N.A.</v>
      </c>
      <c r="AP29" s="15">
        <f t="shared" si="15"/>
        <v>4061.2308429118775</v>
      </c>
      <c r="AQ29" s="13">
        <f t="shared" si="15"/>
        <v>5570.6043737574555</v>
      </c>
      <c r="AR29" s="14">
        <f t="shared" si="15"/>
        <v>4885.9265696285029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>
        <v>234780</v>
      </c>
      <c r="H30" s="2">
        <v>2970240</v>
      </c>
      <c r="I30" s="2"/>
      <c r="J30" s="2">
        <v>0</v>
      </c>
      <c r="K30" s="2"/>
      <c r="L30" s="1">
        <f t="shared" si="16"/>
        <v>2970240</v>
      </c>
      <c r="M30" s="13">
        <f t="shared" si="16"/>
        <v>234780</v>
      </c>
      <c r="N30" s="14">
        <f t="shared" si="17"/>
        <v>3205020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91</v>
      </c>
      <c r="W30" s="2">
        <v>1683</v>
      </c>
      <c r="X30" s="2">
        <v>0</v>
      </c>
      <c r="Y30" s="2">
        <v>243</v>
      </c>
      <c r="Z30" s="2">
        <v>0</v>
      </c>
      <c r="AA30" s="1">
        <f t="shared" si="18"/>
        <v>1926</v>
      </c>
      <c r="AB30" s="13">
        <f t="shared" si="18"/>
        <v>91</v>
      </c>
      <c r="AC30" s="17">
        <f t="shared" si="19"/>
        <v>2017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2580</v>
      </c>
      <c r="AL30" s="2">
        <f t="shared" si="15"/>
        <v>1764.8484848484848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1542.1806853582555</v>
      </c>
      <c r="AQ30" s="13">
        <f t="shared" si="15"/>
        <v>2580</v>
      </c>
      <c r="AR30" s="14">
        <f t="shared" si="15"/>
        <v>1589.0034705007438</v>
      </c>
    </row>
    <row r="31" spans="1:44" ht="15" customHeight="1" thickBot="1" x14ac:dyDescent="0.3">
      <c r="A31" s="4" t="s">
        <v>16</v>
      </c>
      <c r="B31" s="2">
        <v>8886590.0000000019</v>
      </c>
      <c r="C31" s="2">
        <v>11050400</v>
      </c>
      <c r="D31" s="2">
        <v>319200</v>
      </c>
      <c r="E31" s="2"/>
      <c r="F31" s="2"/>
      <c r="G31" s="2">
        <v>234779.99999999997</v>
      </c>
      <c r="H31" s="2">
        <v>5473959.9999999991</v>
      </c>
      <c r="I31" s="2">
        <v>2959670</v>
      </c>
      <c r="J31" s="2">
        <v>0</v>
      </c>
      <c r="K31" s="2"/>
      <c r="L31" s="1">
        <f t="shared" ref="L31" si="21">B31+D31+F31+H31+J31</f>
        <v>14679750</v>
      </c>
      <c r="M31" s="13">
        <f t="shared" ref="M31" si="22">C31+E31+G31+I31+K31</f>
        <v>14244850</v>
      </c>
      <c r="N31" s="17">
        <f t="shared" ref="N31" si="23">L31+M31</f>
        <v>28924600</v>
      </c>
      <c r="P31" s="4" t="s">
        <v>16</v>
      </c>
      <c r="Q31" s="2">
        <v>2281</v>
      </c>
      <c r="R31" s="2">
        <v>1775</v>
      </c>
      <c r="S31" s="2">
        <v>152</v>
      </c>
      <c r="T31" s="2">
        <v>0</v>
      </c>
      <c r="U31" s="2">
        <v>0</v>
      </c>
      <c r="V31" s="2">
        <v>243</v>
      </c>
      <c r="W31" s="2">
        <v>2555</v>
      </c>
      <c r="X31" s="2">
        <v>588</v>
      </c>
      <c r="Y31" s="2">
        <v>243</v>
      </c>
      <c r="Z31" s="2">
        <v>0</v>
      </c>
      <c r="AA31" s="1">
        <f t="shared" ref="AA31" si="24">Q31+S31+U31+W31+Y31</f>
        <v>5231</v>
      </c>
      <c r="AB31" s="13">
        <f t="shared" ref="AB31" si="25">R31+T31+V31+X31+Z31</f>
        <v>2606</v>
      </c>
      <c r="AC31" s="14">
        <f t="shared" ref="AC31" si="26">AA31+AB31</f>
        <v>7837</v>
      </c>
      <c r="AE31" s="4" t="s">
        <v>16</v>
      </c>
      <c r="AF31" s="2">
        <f t="shared" si="20"/>
        <v>3895.9184568171863</v>
      </c>
      <c r="AG31" s="2">
        <f t="shared" si="15"/>
        <v>6225.577464788732</v>
      </c>
      <c r="AH31" s="2">
        <f t="shared" si="15"/>
        <v>2100</v>
      </c>
      <c r="AI31" s="2" t="str">
        <f t="shared" si="15"/>
        <v>N.A.</v>
      </c>
      <c r="AJ31" s="2" t="str">
        <f t="shared" si="15"/>
        <v>N.A.</v>
      </c>
      <c r="AK31" s="2">
        <f t="shared" si="15"/>
        <v>966.17283950617275</v>
      </c>
      <c r="AL31" s="2">
        <f t="shared" si="15"/>
        <v>2142.4500978473579</v>
      </c>
      <c r="AM31" s="2">
        <f t="shared" si="15"/>
        <v>5033.4523809523807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2806.2989868094055</v>
      </c>
      <c r="AQ31" s="13">
        <f t="shared" ref="AQ31" si="28">IFERROR(M31/AB31, "N.A.")</f>
        <v>5466.1742133537991</v>
      </c>
      <c r="AR31" s="14">
        <f t="shared" ref="AR31" si="29">IFERROR(N31/AC31, "N.A.")</f>
        <v>3690.7745310705627</v>
      </c>
    </row>
    <row r="32" spans="1:44" ht="15" customHeight="1" thickBot="1" x14ac:dyDescent="0.3">
      <c r="A32" s="5" t="s">
        <v>0</v>
      </c>
      <c r="B32" s="44">
        <f>B31+C31</f>
        <v>19936990</v>
      </c>
      <c r="C32" s="45"/>
      <c r="D32" s="44">
        <f>D31+E31</f>
        <v>319200</v>
      </c>
      <c r="E32" s="45"/>
      <c r="F32" s="44">
        <f>F31+G31</f>
        <v>234779.99999999997</v>
      </c>
      <c r="G32" s="45"/>
      <c r="H32" s="44">
        <f>H31+I31</f>
        <v>8433630</v>
      </c>
      <c r="I32" s="45"/>
      <c r="J32" s="44">
        <f>J31+K31</f>
        <v>0</v>
      </c>
      <c r="K32" s="45"/>
      <c r="L32" s="44">
        <f>L31+M31</f>
        <v>28924600</v>
      </c>
      <c r="M32" s="46"/>
      <c r="N32" s="18">
        <f>B32+D32+F32+H32+J32</f>
        <v>28924600</v>
      </c>
      <c r="P32" s="5" t="s">
        <v>0</v>
      </c>
      <c r="Q32" s="44">
        <f>Q31+R31</f>
        <v>4056</v>
      </c>
      <c r="R32" s="45"/>
      <c r="S32" s="44">
        <f>S31+T31</f>
        <v>152</v>
      </c>
      <c r="T32" s="45"/>
      <c r="U32" s="44">
        <f>U31+V31</f>
        <v>243</v>
      </c>
      <c r="V32" s="45"/>
      <c r="W32" s="44">
        <f>W31+X31</f>
        <v>3143</v>
      </c>
      <c r="X32" s="45"/>
      <c r="Y32" s="44">
        <f>Y31+Z31</f>
        <v>243</v>
      </c>
      <c r="Z32" s="45"/>
      <c r="AA32" s="44">
        <f>AA31+AB31</f>
        <v>7837</v>
      </c>
      <c r="AB32" s="45"/>
      <c r="AC32" s="19">
        <f>Q32+S32+U32+W32+Y32</f>
        <v>7837</v>
      </c>
      <c r="AE32" s="5" t="s">
        <v>0</v>
      </c>
      <c r="AF32" s="24">
        <f>IFERROR(B32/Q32,"N.A.")</f>
        <v>4915.4314595660753</v>
      </c>
      <c r="AG32" s="25"/>
      <c r="AH32" s="24">
        <f>IFERROR(D32/S32,"N.A.")</f>
        <v>2100</v>
      </c>
      <c r="AI32" s="25"/>
      <c r="AJ32" s="24">
        <f>IFERROR(F32/U32,"N.A.")</f>
        <v>966.17283950617275</v>
      </c>
      <c r="AK32" s="25"/>
      <c r="AL32" s="24">
        <f>IFERROR(H32/W32,"N.A.")</f>
        <v>2683.305758829144</v>
      </c>
      <c r="AM32" s="25"/>
      <c r="AN32" s="24">
        <f>IFERROR(J32/Y32,"N.A.")</f>
        <v>0</v>
      </c>
      <c r="AO32" s="25"/>
      <c r="AP32" s="24">
        <f>IFERROR(L32/AA32,"N.A.")</f>
        <v>3690.7745310705627</v>
      </c>
      <c r="AQ32" s="25"/>
      <c r="AR32" s="16">
        <f>IFERROR(N32/AC32, "N.A.")</f>
        <v>3690.7745310705627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6" t="s">
        <v>1</v>
      </c>
      <c r="B35" s="29" t="s">
        <v>2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26" t="s">
        <v>0</v>
      </c>
      <c r="P35" s="26" t="s">
        <v>1</v>
      </c>
      <c r="Q35" s="29" t="s">
        <v>2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26" t="s">
        <v>0</v>
      </c>
      <c r="AE35" s="26" t="s">
        <v>1</v>
      </c>
      <c r="AF35" s="29" t="s">
        <v>2</v>
      </c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26" t="s">
        <v>0</v>
      </c>
    </row>
    <row r="36" spans="1:44" ht="15" customHeight="1" x14ac:dyDescent="0.25">
      <c r="A36" s="27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8"/>
      <c r="N36" s="27"/>
      <c r="P36" s="27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8"/>
      <c r="AC36" s="27"/>
      <c r="AE36" s="27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8"/>
      <c r="AR36" s="27"/>
    </row>
    <row r="37" spans="1:44" ht="15" customHeight="1" thickBot="1" x14ac:dyDescent="0.3">
      <c r="A37" s="27"/>
      <c r="B37" s="40" t="s">
        <v>8</v>
      </c>
      <c r="C37" s="41"/>
      <c r="D37" s="42" t="s">
        <v>9</v>
      </c>
      <c r="E37" s="43"/>
      <c r="F37" s="36"/>
      <c r="G37" s="37"/>
      <c r="H37" s="36"/>
      <c r="I37" s="37"/>
      <c r="J37" s="36"/>
      <c r="K37" s="37"/>
      <c r="L37" s="36"/>
      <c r="M37" s="39"/>
      <c r="N37" s="27"/>
      <c r="P37" s="27"/>
      <c r="Q37" s="40" t="s">
        <v>8</v>
      </c>
      <c r="R37" s="41"/>
      <c r="S37" s="42" t="s">
        <v>9</v>
      </c>
      <c r="T37" s="43"/>
      <c r="U37" s="36"/>
      <c r="V37" s="37"/>
      <c r="W37" s="36"/>
      <c r="X37" s="37"/>
      <c r="Y37" s="36"/>
      <c r="Z37" s="37"/>
      <c r="AA37" s="36"/>
      <c r="AB37" s="39"/>
      <c r="AC37" s="27"/>
      <c r="AE37" s="27"/>
      <c r="AF37" s="40" t="s">
        <v>8</v>
      </c>
      <c r="AG37" s="41"/>
      <c r="AH37" s="42" t="s">
        <v>9</v>
      </c>
      <c r="AI37" s="43"/>
      <c r="AJ37" s="36"/>
      <c r="AK37" s="37"/>
      <c r="AL37" s="36"/>
      <c r="AM37" s="37"/>
      <c r="AN37" s="36"/>
      <c r="AO37" s="37"/>
      <c r="AP37" s="36"/>
      <c r="AQ37" s="39"/>
      <c r="AR37" s="27"/>
    </row>
    <row r="38" spans="1:44" ht="15" customHeight="1" thickBot="1" x14ac:dyDescent="0.3">
      <c r="A38" s="28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8"/>
      <c r="P38" s="28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8"/>
      <c r="AE38" s="28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8"/>
    </row>
    <row r="39" spans="1:44" ht="15" customHeight="1" thickBot="1" x14ac:dyDescent="0.3">
      <c r="A39" s="3" t="s">
        <v>12</v>
      </c>
      <c r="B39" s="2">
        <v>234780</v>
      </c>
      <c r="C39" s="2"/>
      <c r="D39" s="2"/>
      <c r="E39" s="2"/>
      <c r="F39" s="2"/>
      <c r="G39" s="2"/>
      <c r="H39" s="2">
        <v>497940</v>
      </c>
      <c r="I39" s="2"/>
      <c r="J39" s="2"/>
      <c r="K39" s="2"/>
      <c r="L39" s="1">
        <f>B39+D39+F39+H39+J39</f>
        <v>732720</v>
      </c>
      <c r="M39" s="13">
        <f>C39+E39+G39+I39+K39</f>
        <v>0</v>
      </c>
      <c r="N39" s="14">
        <f>L39+M39</f>
        <v>732720</v>
      </c>
      <c r="P39" s="3" t="s">
        <v>12</v>
      </c>
      <c r="Q39" s="2">
        <v>91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345</v>
      </c>
      <c r="X39" s="2">
        <v>0</v>
      </c>
      <c r="Y39" s="2">
        <v>0</v>
      </c>
      <c r="Z39" s="2">
        <v>0</v>
      </c>
      <c r="AA39" s="1">
        <f>Q39+S39+U39+W39+Y39</f>
        <v>436</v>
      </c>
      <c r="AB39" s="13">
        <f>R39+T39+V39+X39+Z39</f>
        <v>0</v>
      </c>
      <c r="AC39" s="14">
        <f>AA39+AB39</f>
        <v>436</v>
      </c>
      <c r="AE39" s="3" t="s">
        <v>12</v>
      </c>
      <c r="AF39" s="2">
        <f>IFERROR(B39/Q39, "N.A.")</f>
        <v>2580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1443.304347826087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>
        <f t="shared" si="30"/>
        <v>1680.5504587155963</v>
      </c>
      <c r="AQ39" s="13" t="str">
        <f t="shared" si="30"/>
        <v>N.A.</v>
      </c>
      <c r="AR39" s="14">
        <f t="shared" si="30"/>
        <v>1680.5504587155963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0</v>
      </c>
      <c r="M40" s="13">
        <f t="shared" si="31"/>
        <v>0</v>
      </c>
      <c r="N40" s="14">
        <f t="shared" ref="N40:N42" si="32">L40+M40</f>
        <v>0</v>
      </c>
      <c r="P40" s="3" t="s">
        <v>13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0</v>
      </c>
      <c r="AB40" s="13">
        <f t="shared" si="33"/>
        <v>0</v>
      </c>
      <c r="AC40" s="14">
        <f t="shared" ref="AC40:AC42" si="34">AA40+AB40</f>
        <v>0</v>
      </c>
      <c r="AE40" s="3" t="s">
        <v>13</v>
      </c>
      <c r="AF40" s="2" t="str">
        <f t="shared" ref="AF40:AF43" si="35">IFERROR(B40/Q40, "N.A.")</f>
        <v>N.A.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 t="str">
        <f t="shared" si="30"/>
        <v>N.A.</v>
      </c>
      <c r="AQ40" s="13" t="str">
        <f t="shared" si="30"/>
        <v>N.A.</v>
      </c>
      <c r="AR40" s="14" t="str">
        <f t="shared" si="30"/>
        <v>N.A.</v>
      </c>
    </row>
    <row r="41" spans="1:44" ht="15" customHeight="1" thickBot="1" x14ac:dyDescent="0.3">
      <c r="A41" s="3" t="s">
        <v>14</v>
      </c>
      <c r="B41" s="2">
        <v>6338600</v>
      </c>
      <c r="C41" s="2">
        <v>2986580</v>
      </c>
      <c r="D41" s="2">
        <v>608000</v>
      </c>
      <c r="E41" s="2"/>
      <c r="F41" s="2"/>
      <c r="G41" s="2">
        <v>456000</v>
      </c>
      <c r="H41" s="2"/>
      <c r="I41" s="2">
        <v>0</v>
      </c>
      <c r="J41" s="2">
        <v>0</v>
      </c>
      <c r="K41" s="2"/>
      <c r="L41" s="1">
        <f t="shared" si="31"/>
        <v>6946600</v>
      </c>
      <c r="M41" s="13">
        <f t="shared" si="31"/>
        <v>3442580</v>
      </c>
      <c r="N41" s="14">
        <f t="shared" si="32"/>
        <v>10389180</v>
      </c>
      <c r="P41" s="3" t="s">
        <v>14</v>
      </c>
      <c r="Q41" s="2">
        <v>942</v>
      </c>
      <c r="R41" s="2">
        <v>963</v>
      </c>
      <c r="S41" s="2">
        <v>152</v>
      </c>
      <c r="T41" s="2">
        <v>0</v>
      </c>
      <c r="U41" s="2">
        <v>0</v>
      </c>
      <c r="V41" s="2">
        <v>152</v>
      </c>
      <c r="W41" s="2">
        <v>0</v>
      </c>
      <c r="X41" s="2">
        <v>386</v>
      </c>
      <c r="Y41" s="2">
        <v>304</v>
      </c>
      <c r="Z41" s="2">
        <v>0</v>
      </c>
      <c r="AA41" s="1">
        <f t="shared" si="33"/>
        <v>1398</v>
      </c>
      <c r="AB41" s="13">
        <f t="shared" si="33"/>
        <v>1501</v>
      </c>
      <c r="AC41" s="14">
        <f t="shared" si="34"/>
        <v>2899</v>
      </c>
      <c r="AE41" s="3" t="s">
        <v>14</v>
      </c>
      <c r="AF41" s="2">
        <f t="shared" si="35"/>
        <v>6728.8747346072187</v>
      </c>
      <c r="AG41" s="2">
        <f t="shared" si="30"/>
        <v>3101.3291796469366</v>
      </c>
      <c r="AH41" s="2">
        <f t="shared" si="30"/>
        <v>4000</v>
      </c>
      <c r="AI41" s="2" t="str">
        <f t="shared" si="30"/>
        <v>N.A.</v>
      </c>
      <c r="AJ41" s="2" t="str">
        <f t="shared" si="30"/>
        <v>N.A.</v>
      </c>
      <c r="AK41" s="2">
        <f t="shared" si="30"/>
        <v>3000</v>
      </c>
      <c r="AL41" s="2" t="str">
        <f t="shared" si="30"/>
        <v>N.A.</v>
      </c>
      <c r="AM41" s="2">
        <f t="shared" si="30"/>
        <v>0</v>
      </c>
      <c r="AN41" s="2">
        <f t="shared" si="30"/>
        <v>0</v>
      </c>
      <c r="AO41" s="2" t="str">
        <f t="shared" si="30"/>
        <v>N.A.</v>
      </c>
      <c r="AP41" s="15">
        <f t="shared" si="30"/>
        <v>4968.9556509299</v>
      </c>
      <c r="AQ41" s="13">
        <f t="shared" si="30"/>
        <v>2293.5243171219186</v>
      </c>
      <c r="AR41" s="14">
        <f t="shared" si="30"/>
        <v>3583.7116246981718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>
        <v>285000</v>
      </c>
      <c r="H42" s="2"/>
      <c r="I42" s="2"/>
      <c r="J42" s="2"/>
      <c r="K42" s="2"/>
      <c r="L42" s="1">
        <f t="shared" si="31"/>
        <v>0</v>
      </c>
      <c r="M42" s="13">
        <f t="shared" si="31"/>
        <v>285000</v>
      </c>
      <c r="N42" s="14">
        <f t="shared" si="32"/>
        <v>285000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152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152</v>
      </c>
      <c r="AC42" s="14">
        <f t="shared" si="34"/>
        <v>152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>
        <f t="shared" si="30"/>
        <v>1875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>
        <f t="shared" si="30"/>
        <v>1875</v>
      </c>
      <c r="AR42" s="14">
        <f t="shared" si="30"/>
        <v>1875</v>
      </c>
    </row>
    <row r="43" spans="1:44" ht="15" customHeight="1" thickBot="1" x14ac:dyDescent="0.3">
      <c r="A43" s="4" t="s">
        <v>16</v>
      </c>
      <c r="B43" s="2">
        <v>6573380.0000000009</v>
      </c>
      <c r="C43" s="2">
        <v>2986580</v>
      </c>
      <c r="D43" s="2">
        <v>608000</v>
      </c>
      <c r="E43" s="2"/>
      <c r="F43" s="2"/>
      <c r="G43" s="2">
        <v>741000</v>
      </c>
      <c r="H43" s="2">
        <v>497940</v>
      </c>
      <c r="I43" s="2">
        <v>0</v>
      </c>
      <c r="J43" s="2">
        <v>0</v>
      </c>
      <c r="K43" s="2"/>
      <c r="L43" s="1">
        <f t="shared" ref="L43" si="36">B43+D43+F43+H43+J43</f>
        <v>7679320.0000000009</v>
      </c>
      <c r="M43" s="13">
        <f t="shared" ref="M43" si="37">C43+E43+G43+I43+K43</f>
        <v>3727580</v>
      </c>
      <c r="N43" s="17">
        <f t="shared" ref="N43" si="38">L43+M43</f>
        <v>11406900</v>
      </c>
      <c r="P43" s="4" t="s">
        <v>16</v>
      </c>
      <c r="Q43" s="2">
        <v>1033</v>
      </c>
      <c r="R43" s="2">
        <v>963</v>
      </c>
      <c r="S43" s="2">
        <v>152</v>
      </c>
      <c r="T43" s="2">
        <v>0</v>
      </c>
      <c r="U43" s="2">
        <v>0</v>
      </c>
      <c r="V43" s="2">
        <v>304</v>
      </c>
      <c r="W43" s="2">
        <v>345</v>
      </c>
      <c r="X43" s="2">
        <v>386</v>
      </c>
      <c r="Y43" s="2">
        <v>304</v>
      </c>
      <c r="Z43" s="2">
        <v>0</v>
      </c>
      <c r="AA43" s="1">
        <f t="shared" ref="AA43" si="39">Q43+S43+U43+W43+Y43</f>
        <v>1834</v>
      </c>
      <c r="AB43" s="13">
        <f t="shared" ref="AB43" si="40">R43+T43+V43+X43+Z43</f>
        <v>1653</v>
      </c>
      <c r="AC43" s="17">
        <f t="shared" ref="AC43" si="41">AA43+AB43</f>
        <v>3487</v>
      </c>
      <c r="AE43" s="4" t="s">
        <v>16</v>
      </c>
      <c r="AF43" s="2">
        <f t="shared" si="35"/>
        <v>6363.3881897386264</v>
      </c>
      <c r="AG43" s="2">
        <f t="shared" si="30"/>
        <v>3101.3291796469366</v>
      </c>
      <c r="AH43" s="2">
        <f t="shared" si="30"/>
        <v>4000</v>
      </c>
      <c r="AI43" s="2" t="str">
        <f t="shared" si="30"/>
        <v>N.A.</v>
      </c>
      <c r="AJ43" s="2" t="str">
        <f t="shared" si="30"/>
        <v>N.A.</v>
      </c>
      <c r="AK43" s="2">
        <f t="shared" si="30"/>
        <v>2437.5</v>
      </c>
      <c r="AL43" s="2">
        <f t="shared" si="30"/>
        <v>1443.304347826087</v>
      </c>
      <c r="AM43" s="2">
        <f t="shared" si="30"/>
        <v>0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4187.1973827699021</v>
      </c>
      <c r="AQ43" s="13">
        <f t="shared" ref="AQ43" si="43">IFERROR(M43/AB43, "N.A.")</f>
        <v>2255.0393224440413</v>
      </c>
      <c r="AR43" s="14">
        <f t="shared" ref="AR43" si="44">IFERROR(N43/AC43, "N.A.")</f>
        <v>3271.2646974476629</v>
      </c>
    </row>
    <row r="44" spans="1:44" ht="15" customHeight="1" thickBot="1" x14ac:dyDescent="0.3">
      <c r="A44" s="5" t="s">
        <v>0</v>
      </c>
      <c r="B44" s="44">
        <f>B43+C43</f>
        <v>9559960</v>
      </c>
      <c r="C44" s="45"/>
      <c r="D44" s="44">
        <f>D43+E43</f>
        <v>608000</v>
      </c>
      <c r="E44" s="45"/>
      <c r="F44" s="44">
        <f>F43+G43</f>
        <v>741000</v>
      </c>
      <c r="G44" s="45"/>
      <c r="H44" s="44">
        <f>H43+I43</f>
        <v>497940</v>
      </c>
      <c r="I44" s="45"/>
      <c r="J44" s="44">
        <f>J43+K43</f>
        <v>0</v>
      </c>
      <c r="K44" s="45"/>
      <c r="L44" s="44">
        <f>L43+M43</f>
        <v>11406900</v>
      </c>
      <c r="M44" s="46"/>
      <c r="N44" s="18">
        <f>B44+D44+F44+H44+J44</f>
        <v>11406900</v>
      </c>
      <c r="P44" s="5" t="s">
        <v>0</v>
      </c>
      <c r="Q44" s="44">
        <f>Q43+R43</f>
        <v>1996</v>
      </c>
      <c r="R44" s="45"/>
      <c r="S44" s="44">
        <f>S43+T43</f>
        <v>152</v>
      </c>
      <c r="T44" s="45"/>
      <c r="U44" s="44">
        <f>U43+V43</f>
        <v>304</v>
      </c>
      <c r="V44" s="45"/>
      <c r="W44" s="44">
        <f>W43+X43</f>
        <v>731</v>
      </c>
      <c r="X44" s="45"/>
      <c r="Y44" s="44">
        <f>Y43+Z43</f>
        <v>304</v>
      </c>
      <c r="Z44" s="45"/>
      <c r="AA44" s="44">
        <f>AA43+AB43</f>
        <v>3487</v>
      </c>
      <c r="AB44" s="46"/>
      <c r="AC44" s="18">
        <f>Q44+S44+U44+W44+Y44</f>
        <v>3487</v>
      </c>
      <c r="AE44" s="5" t="s">
        <v>0</v>
      </c>
      <c r="AF44" s="24">
        <f>IFERROR(B44/Q44,"N.A.")</f>
        <v>4789.5591182364733</v>
      </c>
      <c r="AG44" s="25"/>
      <c r="AH44" s="24">
        <f>IFERROR(D44/S44,"N.A.")</f>
        <v>4000</v>
      </c>
      <c r="AI44" s="25"/>
      <c r="AJ44" s="24">
        <f>IFERROR(F44/U44,"N.A.")</f>
        <v>2437.5</v>
      </c>
      <c r="AK44" s="25"/>
      <c r="AL44" s="24">
        <f>IFERROR(H44/W44,"N.A.")</f>
        <v>681.17647058823525</v>
      </c>
      <c r="AM44" s="25"/>
      <c r="AN44" s="24">
        <f>IFERROR(J44/Y44,"N.A.")</f>
        <v>0</v>
      </c>
      <c r="AO44" s="25"/>
      <c r="AP44" s="24">
        <f>IFERROR(L44/AA44,"N.A.")</f>
        <v>3271.2646974476629</v>
      </c>
      <c r="AQ44" s="25"/>
      <c r="AR44" s="16">
        <f>IFERROR(N44/AC44, "N.A.")</f>
        <v>3271.2646974476629</v>
      </c>
    </row>
  </sheetData>
  <mergeCells count="144"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2014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6" t="s">
        <v>1</v>
      </c>
      <c r="B11" s="29" t="s">
        <v>2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26" t="s">
        <v>0</v>
      </c>
      <c r="P11" s="26" t="s">
        <v>1</v>
      </c>
      <c r="Q11" s="29" t="s">
        <v>2</v>
      </c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26" t="s">
        <v>0</v>
      </c>
      <c r="AE11" s="26" t="s">
        <v>1</v>
      </c>
      <c r="AF11" s="29" t="s">
        <v>2</v>
      </c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26" t="s">
        <v>0</v>
      </c>
    </row>
    <row r="12" spans="1:44" ht="15" customHeight="1" x14ac:dyDescent="0.25">
      <c r="A12" s="27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8"/>
      <c r="N12" s="27"/>
      <c r="P12" s="27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8"/>
      <c r="AC12" s="27"/>
      <c r="AE12" s="27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8"/>
      <c r="AR12" s="27"/>
    </row>
    <row r="13" spans="1:44" ht="15" customHeight="1" thickBot="1" x14ac:dyDescent="0.3">
      <c r="A13" s="27"/>
      <c r="B13" s="40" t="s">
        <v>8</v>
      </c>
      <c r="C13" s="41"/>
      <c r="D13" s="42" t="s">
        <v>9</v>
      </c>
      <c r="E13" s="43"/>
      <c r="F13" s="36"/>
      <c r="G13" s="37"/>
      <c r="H13" s="36"/>
      <c r="I13" s="37"/>
      <c r="J13" s="36"/>
      <c r="K13" s="37"/>
      <c r="L13" s="36"/>
      <c r="M13" s="39"/>
      <c r="N13" s="27"/>
      <c r="P13" s="27"/>
      <c r="Q13" s="40" t="s">
        <v>8</v>
      </c>
      <c r="R13" s="41"/>
      <c r="S13" s="42" t="s">
        <v>9</v>
      </c>
      <c r="T13" s="43"/>
      <c r="U13" s="36"/>
      <c r="V13" s="37"/>
      <c r="W13" s="36"/>
      <c r="X13" s="37"/>
      <c r="Y13" s="36"/>
      <c r="Z13" s="37"/>
      <c r="AA13" s="36"/>
      <c r="AB13" s="39"/>
      <c r="AC13" s="27"/>
      <c r="AE13" s="27"/>
      <c r="AF13" s="40" t="s">
        <v>8</v>
      </c>
      <c r="AG13" s="41"/>
      <c r="AH13" s="42" t="s">
        <v>9</v>
      </c>
      <c r="AI13" s="43"/>
      <c r="AJ13" s="36"/>
      <c r="AK13" s="37"/>
      <c r="AL13" s="36"/>
      <c r="AM13" s="37"/>
      <c r="AN13" s="36"/>
      <c r="AO13" s="37"/>
      <c r="AP13" s="36"/>
      <c r="AQ13" s="39"/>
      <c r="AR13" s="27"/>
    </row>
    <row r="14" spans="1:44" ht="15" customHeight="1" thickBot="1" x14ac:dyDescent="0.3">
      <c r="A14" s="28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8"/>
      <c r="P14" s="28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8"/>
      <c r="AE14" s="28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8"/>
    </row>
    <row r="15" spans="1:44" ht="15" customHeight="1" thickBot="1" x14ac:dyDescent="0.3">
      <c r="A15" s="3" t="s">
        <v>12</v>
      </c>
      <c r="B15" s="2">
        <v>26622840.000000004</v>
      </c>
      <c r="C15" s="2"/>
      <c r="D15" s="2">
        <v>19781499.999999996</v>
      </c>
      <c r="E15" s="2"/>
      <c r="F15" s="2">
        <v>5463750</v>
      </c>
      <c r="G15" s="2"/>
      <c r="H15" s="2">
        <v>32501779.999999996</v>
      </c>
      <c r="I15" s="2"/>
      <c r="J15" s="2">
        <v>0</v>
      </c>
      <c r="K15" s="2"/>
      <c r="L15" s="1">
        <f>B15+D15+F15+H15+J15</f>
        <v>84369870</v>
      </c>
      <c r="M15" s="13">
        <f>C15+E15+G15+I15+K15</f>
        <v>0</v>
      </c>
      <c r="N15" s="14">
        <f>L15+M15</f>
        <v>84369870</v>
      </c>
      <c r="P15" s="3" t="s">
        <v>12</v>
      </c>
      <c r="Q15" s="2">
        <v>4578</v>
      </c>
      <c r="R15" s="2">
        <v>0</v>
      </c>
      <c r="S15" s="2">
        <v>3039</v>
      </c>
      <c r="T15" s="2">
        <v>0</v>
      </c>
      <c r="U15" s="2">
        <v>729</v>
      </c>
      <c r="V15" s="2">
        <v>0</v>
      </c>
      <c r="W15" s="2">
        <v>9105</v>
      </c>
      <c r="X15" s="2">
        <v>0</v>
      </c>
      <c r="Y15" s="2">
        <v>1046</v>
      </c>
      <c r="Z15" s="2">
        <v>0</v>
      </c>
      <c r="AA15" s="1">
        <f>Q15+S15+U15+W15+Y15</f>
        <v>18497</v>
      </c>
      <c r="AB15" s="13">
        <f>R15+T15+V15+X15+Z15</f>
        <v>0</v>
      </c>
      <c r="AC15" s="14">
        <f>AA15+AB15</f>
        <v>18497</v>
      </c>
      <c r="AE15" s="3" t="s">
        <v>12</v>
      </c>
      <c r="AF15" s="2">
        <f>IFERROR(B15/Q15, "N.A.")</f>
        <v>5815.3866317169077</v>
      </c>
      <c r="AG15" s="2" t="str">
        <f t="shared" ref="AG15:AR19" si="0">IFERROR(C15/R15, "N.A.")</f>
        <v>N.A.</v>
      </c>
      <c r="AH15" s="2">
        <f t="shared" si="0"/>
        <v>6509.2135570911469</v>
      </c>
      <c r="AI15" s="2" t="str">
        <f t="shared" si="0"/>
        <v>N.A.</v>
      </c>
      <c r="AJ15" s="2">
        <f t="shared" si="0"/>
        <v>7494.8559670781897</v>
      </c>
      <c r="AK15" s="2" t="str">
        <f t="shared" si="0"/>
        <v>N.A.</v>
      </c>
      <c r="AL15" s="2">
        <f t="shared" si="0"/>
        <v>3569.6628226249309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4561.2731794345027</v>
      </c>
      <c r="AQ15" s="13" t="str">
        <f t="shared" si="0"/>
        <v>N.A.</v>
      </c>
      <c r="AR15" s="14">
        <f t="shared" si="0"/>
        <v>4561.2731794345027</v>
      </c>
    </row>
    <row r="16" spans="1:44" ht="15" customHeight="1" thickBot="1" x14ac:dyDescent="0.3">
      <c r="A16" s="3" t="s">
        <v>13</v>
      </c>
      <c r="B16" s="2">
        <v>10896675</v>
      </c>
      <c r="C16" s="2">
        <v>822160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10896675</v>
      </c>
      <c r="M16" s="13">
        <f t="shared" si="1"/>
        <v>822160</v>
      </c>
      <c r="N16" s="14">
        <f t="shared" ref="N16:N18" si="2">L16+M16</f>
        <v>11718835</v>
      </c>
      <c r="P16" s="3" t="s">
        <v>13</v>
      </c>
      <c r="Q16" s="2">
        <v>3012</v>
      </c>
      <c r="R16" s="2">
        <v>239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3012</v>
      </c>
      <c r="AB16" s="13">
        <f t="shared" si="3"/>
        <v>239</v>
      </c>
      <c r="AC16" s="14">
        <f t="shared" ref="AC16:AC18" si="4">AA16+AB16</f>
        <v>3251</v>
      </c>
      <c r="AE16" s="3" t="s">
        <v>13</v>
      </c>
      <c r="AF16" s="2">
        <f t="shared" ref="AF16:AF19" si="5">IFERROR(B16/Q16, "N.A.")</f>
        <v>3617.7539840637451</v>
      </c>
      <c r="AG16" s="2">
        <f t="shared" si="0"/>
        <v>3440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3617.7539840637451</v>
      </c>
      <c r="AQ16" s="13">
        <f t="shared" si="0"/>
        <v>3440</v>
      </c>
      <c r="AR16" s="14">
        <f t="shared" si="0"/>
        <v>3604.6862503844973</v>
      </c>
    </row>
    <row r="17" spans="1:44" ht="15" customHeight="1" thickBot="1" x14ac:dyDescent="0.3">
      <c r="A17" s="3" t="s">
        <v>14</v>
      </c>
      <c r="B17" s="2">
        <v>56671876.000000015</v>
      </c>
      <c r="C17" s="2">
        <v>307996213.00000024</v>
      </c>
      <c r="D17" s="2">
        <v>11139288</v>
      </c>
      <c r="E17" s="2">
        <v>4234600</v>
      </c>
      <c r="F17" s="2"/>
      <c r="G17" s="2">
        <v>33184659.999999989</v>
      </c>
      <c r="H17" s="2"/>
      <c r="I17" s="2">
        <v>6106839.9999999991</v>
      </c>
      <c r="J17" s="2">
        <v>0</v>
      </c>
      <c r="K17" s="2"/>
      <c r="L17" s="1">
        <f t="shared" si="1"/>
        <v>67811164.000000015</v>
      </c>
      <c r="M17" s="13">
        <f t="shared" si="1"/>
        <v>351522313.00000024</v>
      </c>
      <c r="N17" s="14">
        <f t="shared" si="2"/>
        <v>419333477.00000024</v>
      </c>
      <c r="P17" s="3" t="s">
        <v>14</v>
      </c>
      <c r="Q17" s="2">
        <v>11862</v>
      </c>
      <c r="R17" s="2">
        <v>47223</v>
      </c>
      <c r="S17" s="2">
        <v>2212</v>
      </c>
      <c r="T17" s="2">
        <v>527</v>
      </c>
      <c r="U17" s="2">
        <v>0</v>
      </c>
      <c r="V17" s="2">
        <v>2774</v>
      </c>
      <c r="W17" s="2">
        <v>0</v>
      </c>
      <c r="X17" s="2">
        <v>2151</v>
      </c>
      <c r="Y17" s="2">
        <v>1690</v>
      </c>
      <c r="Z17" s="2">
        <v>0</v>
      </c>
      <c r="AA17" s="1">
        <f t="shared" si="3"/>
        <v>15764</v>
      </c>
      <c r="AB17" s="13">
        <f t="shared" si="3"/>
        <v>52675</v>
      </c>
      <c r="AC17" s="14">
        <f t="shared" si="4"/>
        <v>68439</v>
      </c>
      <c r="AE17" s="3" t="s">
        <v>14</v>
      </c>
      <c r="AF17" s="2">
        <f t="shared" si="5"/>
        <v>4777.5987185972026</v>
      </c>
      <c r="AG17" s="2">
        <f t="shared" si="0"/>
        <v>6522.1653219829368</v>
      </c>
      <c r="AH17" s="2">
        <f t="shared" si="0"/>
        <v>5035.844484629295</v>
      </c>
      <c r="AI17" s="2">
        <f t="shared" si="0"/>
        <v>8035.2941176470586</v>
      </c>
      <c r="AJ17" s="2" t="str">
        <f t="shared" si="0"/>
        <v>N.A.</v>
      </c>
      <c r="AK17" s="2">
        <f t="shared" si="0"/>
        <v>11962.746935832729</v>
      </c>
      <c r="AL17" s="2" t="str">
        <f t="shared" si="0"/>
        <v>N.A.</v>
      </c>
      <c r="AM17" s="2">
        <f t="shared" si="0"/>
        <v>2839.0701999070197</v>
      </c>
      <c r="AN17" s="2">
        <f t="shared" si="0"/>
        <v>0</v>
      </c>
      <c r="AO17" s="2" t="str">
        <f t="shared" si="0"/>
        <v>N.A.</v>
      </c>
      <c r="AP17" s="15">
        <f t="shared" si="0"/>
        <v>4301.6470438974893</v>
      </c>
      <c r="AQ17" s="13">
        <f t="shared" si="0"/>
        <v>6673.4183768391122</v>
      </c>
      <c r="AR17" s="14">
        <f t="shared" si="0"/>
        <v>6127.1128596268245</v>
      </c>
    </row>
    <row r="18" spans="1:44" ht="15" customHeight="1" thickBot="1" x14ac:dyDescent="0.3">
      <c r="A18" s="3" t="s">
        <v>15</v>
      </c>
      <c r="B18" s="2">
        <v>5615800</v>
      </c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5615800</v>
      </c>
      <c r="M18" s="13">
        <f t="shared" si="1"/>
        <v>0</v>
      </c>
      <c r="N18" s="14">
        <f t="shared" si="2"/>
        <v>5615800</v>
      </c>
      <c r="P18" s="3" t="s">
        <v>15</v>
      </c>
      <c r="Q18" s="2">
        <v>935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3"/>
        <v>935</v>
      </c>
      <c r="AB18" s="13">
        <f t="shared" si="3"/>
        <v>0</v>
      </c>
      <c r="AC18" s="17">
        <f t="shared" si="4"/>
        <v>935</v>
      </c>
      <c r="AE18" s="3" t="s">
        <v>15</v>
      </c>
      <c r="AF18" s="2">
        <f t="shared" si="5"/>
        <v>6006.2032085561495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6006.2032085561495</v>
      </c>
      <c r="AQ18" s="13" t="str">
        <f t="shared" si="0"/>
        <v>N.A.</v>
      </c>
      <c r="AR18" s="14">
        <f t="shared" si="0"/>
        <v>6006.2032085561495</v>
      </c>
    </row>
    <row r="19" spans="1:44" ht="15" customHeight="1" thickBot="1" x14ac:dyDescent="0.3">
      <c r="A19" s="4" t="s">
        <v>16</v>
      </c>
      <c r="B19" s="2">
        <v>99807191.00000006</v>
      </c>
      <c r="C19" s="2">
        <v>308818373.00000018</v>
      </c>
      <c r="D19" s="2">
        <v>30920788</v>
      </c>
      <c r="E19" s="2">
        <v>4234600</v>
      </c>
      <c r="F19" s="2">
        <v>5463750</v>
      </c>
      <c r="G19" s="2">
        <v>33184659.999999989</v>
      </c>
      <c r="H19" s="2">
        <v>32501779.999999996</v>
      </c>
      <c r="I19" s="2">
        <v>6106839.9999999991</v>
      </c>
      <c r="J19" s="2">
        <v>0</v>
      </c>
      <c r="K19" s="2"/>
      <c r="L19" s="1">
        <f t="shared" ref="L19" si="6">B19+D19+F19+H19+J19</f>
        <v>168693509.00000006</v>
      </c>
      <c r="M19" s="13">
        <f t="shared" ref="M19" si="7">C19+E19+G19+I19+K19</f>
        <v>352344473.00000018</v>
      </c>
      <c r="N19" s="17">
        <f t="shared" ref="N19" si="8">L19+M19</f>
        <v>521037982.00000024</v>
      </c>
      <c r="P19" s="4" t="s">
        <v>16</v>
      </c>
      <c r="Q19" s="2">
        <v>20387</v>
      </c>
      <c r="R19" s="2">
        <v>47462</v>
      </c>
      <c r="S19" s="2">
        <v>5251</v>
      </c>
      <c r="T19" s="2">
        <v>527</v>
      </c>
      <c r="U19" s="2">
        <v>729</v>
      </c>
      <c r="V19" s="2">
        <v>2774</v>
      </c>
      <c r="W19" s="2">
        <v>9105</v>
      </c>
      <c r="X19" s="2">
        <v>2151</v>
      </c>
      <c r="Y19" s="2">
        <v>2736</v>
      </c>
      <c r="Z19" s="2">
        <v>0</v>
      </c>
      <c r="AA19" s="1">
        <f t="shared" ref="AA19" si="9">Q19+S19+U19+W19+Y19</f>
        <v>38208</v>
      </c>
      <c r="AB19" s="13">
        <f t="shared" ref="AB19" si="10">R19+T19+V19+X19+Z19</f>
        <v>52914</v>
      </c>
      <c r="AC19" s="14">
        <f t="shared" ref="AC19" si="11">AA19+AB19</f>
        <v>91122</v>
      </c>
      <c r="AE19" s="4" t="s">
        <v>16</v>
      </c>
      <c r="AF19" s="2">
        <f t="shared" si="5"/>
        <v>4895.6291264040838</v>
      </c>
      <c r="AG19" s="2">
        <f t="shared" si="0"/>
        <v>6506.644747376853</v>
      </c>
      <c r="AH19" s="2">
        <f t="shared" si="0"/>
        <v>5888.5522757569988</v>
      </c>
      <c r="AI19" s="2">
        <f t="shared" si="0"/>
        <v>8035.2941176470586</v>
      </c>
      <c r="AJ19" s="2">
        <f t="shared" si="0"/>
        <v>7494.8559670781897</v>
      </c>
      <c r="AK19" s="2">
        <f t="shared" si="0"/>
        <v>11962.746935832729</v>
      </c>
      <c r="AL19" s="2">
        <f t="shared" si="0"/>
        <v>3569.6628226249309</v>
      </c>
      <c r="AM19" s="2">
        <f t="shared" si="0"/>
        <v>2839.0701999070197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4415.1358092546079</v>
      </c>
      <c r="AQ19" s="13">
        <f t="shared" ref="AQ19" si="13">IFERROR(M19/AB19, "N.A.")</f>
        <v>6658.8137921911057</v>
      </c>
      <c r="AR19" s="14">
        <f t="shared" ref="AR19" si="14">IFERROR(N19/AC19, "N.A.")</f>
        <v>5718.0261846754929</v>
      </c>
    </row>
    <row r="20" spans="1:44" ht="15" customHeight="1" thickBot="1" x14ac:dyDescent="0.3">
      <c r="A20" s="5" t="s">
        <v>0</v>
      </c>
      <c r="B20" s="44">
        <f>B19+C19</f>
        <v>408625564.00000024</v>
      </c>
      <c r="C20" s="45"/>
      <c r="D20" s="44">
        <f>D19+E19</f>
        <v>35155388</v>
      </c>
      <c r="E20" s="45"/>
      <c r="F20" s="44">
        <f>F19+G19</f>
        <v>38648409.999999985</v>
      </c>
      <c r="G20" s="45"/>
      <c r="H20" s="44">
        <f>H19+I19</f>
        <v>38608619.999999993</v>
      </c>
      <c r="I20" s="45"/>
      <c r="J20" s="44">
        <f>J19+K19</f>
        <v>0</v>
      </c>
      <c r="K20" s="45"/>
      <c r="L20" s="44">
        <f>L19+M19</f>
        <v>521037982.00000024</v>
      </c>
      <c r="M20" s="46"/>
      <c r="N20" s="18">
        <f>B20+D20+F20+H20+J20</f>
        <v>521037982.00000024</v>
      </c>
      <c r="P20" s="5" t="s">
        <v>0</v>
      </c>
      <c r="Q20" s="44">
        <f>Q19+R19</f>
        <v>67849</v>
      </c>
      <c r="R20" s="45"/>
      <c r="S20" s="44">
        <f>S19+T19</f>
        <v>5778</v>
      </c>
      <c r="T20" s="45"/>
      <c r="U20" s="44">
        <f>U19+V19</f>
        <v>3503</v>
      </c>
      <c r="V20" s="45"/>
      <c r="W20" s="44">
        <f>W19+X19</f>
        <v>11256</v>
      </c>
      <c r="X20" s="45"/>
      <c r="Y20" s="44">
        <f>Y19+Z19</f>
        <v>2736</v>
      </c>
      <c r="Z20" s="45"/>
      <c r="AA20" s="44">
        <f>AA19+AB19</f>
        <v>91122</v>
      </c>
      <c r="AB20" s="45"/>
      <c r="AC20" s="19">
        <f>Q20+S20+U20+W20+Y20</f>
        <v>91122</v>
      </c>
      <c r="AE20" s="5" t="s">
        <v>0</v>
      </c>
      <c r="AF20" s="24">
        <f>IFERROR(B20/Q20,"N.A.")</f>
        <v>6022.573125617183</v>
      </c>
      <c r="AG20" s="25"/>
      <c r="AH20" s="24">
        <f>IFERROR(D20/S20,"N.A.")</f>
        <v>6084.3523710626514</v>
      </c>
      <c r="AI20" s="25"/>
      <c r="AJ20" s="24">
        <f>IFERROR(F20/U20,"N.A.")</f>
        <v>11032.94604624607</v>
      </c>
      <c r="AK20" s="25"/>
      <c r="AL20" s="24">
        <f>IFERROR(H20/W20,"N.A.")</f>
        <v>3430.0479744136455</v>
      </c>
      <c r="AM20" s="25"/>
      <c r="AN20" s="24">
        <f>IFERROR(J20/Y20,"N.A.")</f>
        <v>0</v>
      </c>
      <c r="AO20" s="25"/>
      <c r="AP20" s="24">
        <f>IFERROR(L20/AA20,"N.A.")</f>
        <v>5718.0261846754929</v>
      </c>
      <c r="AQ20" s="25"/>
      <c r="AR20" s="16">
        <f>IFERROR(N20/AC20, "N.A.")</f>
        <v>5718.0261846754929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6" t="s">
        <v>1</v>
      </c>
      <c r="B23" s="29" t="s">
        <v>2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26" t="s">
        <v>0</v>
      </c>
      <c r="P23" s="26" t="s">
        <v>1</v>
      </c>
      <c r="Q23" s="29" t="s">
        <v>2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26" t="s">
        <v>0</v>
      </c>
      <c r="AE23" s="26" t="s">
        <v>1</v>
      </c>
      <c r="AF23" s="29" t="s">
        <v>2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26" t="s">
        <v>0</v>
      </c>
    </row>
    <row r="24" spans="1:44" ht="15" customHeight="1" x14ac:dyDescent="0.25">
      <c r="A24" s="27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8"/>
      <c r="N24" s="27"/>
      <c r="P24" s="27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8"/>
      <c r="AC24" s="27"/>
      <c r="AE24" s="27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8"/>
      <c r="AR24" s="27"/>
    </row>
    <row r="25" spans="1:44" ht="15" customHeight="1" thickBot="1" x14ac:dyDescent="0.3">
      <c r="A25" s="27"/>
      <c r="B25" s="40" t="s">
        <v>8</v>
      </c>
      <c r="C25" s="41"/>
      <c r="D25" s="42" t="s">
        <v>9</v>
      </c>
      <c r="E25" s="43"/>
      <c r="F25" s="36"/>
      <c r="G25" s="37"/>
      <c r="H25" s="36"/>
      <c r="I25" s="37"/>
      <c r="J25" s="36"/>
      <c r="K25" s="37"/>
      <c r="L25" s="36"/>
      <c r="M25" s="39"/>
      <c r="N25" s="27"/>
      <c r="P25" s="27"/>
      <c r="Q25" s="40" t="s">
        <v>8</v>
      </c>
      <c r="R25" s="41"/>
      <c r="S25" s="42" t="s">
        <v>9</v>
      </c>
      <c r="T25" s="43"/>
      <c r="U25" s="36"/>
      <c r="V25" s="37"/>
      <c r="W25" s="36"/>
      <c r="X25" s="37"/>
      <c r="Y25" s="36"/>
      <c r="Z25" s="37"/>
      <c r="AA25" s="36"/>
      <c r="AB25" s="39"/>
      <c r="AC25" s="27"/>
      <c r="AE25" s="27"/>
      <c r="AF25" s="40" t="s">
        <v>8</v>
      </c>
      <c r="AG25" s="41"/>
      <c r="AH25" s="42" t="s">
        <v>9</v>
      </c>
      <c r="AI25" s="43"/>
      <c r="AJ25" s="36"/>
      <c r="AK25" s="37"/>
      <c r="AL25" s="36"/>
      <c r="AM25" s="37"/>
      <c r="AN25" s="36"/>
      <c r="AO25" s="37"/>
      <c r="AP25" s="36"/>
      <c r="AQ25" s="39"/>
      <c r="AR25" s="27"/>
    </row>
    <row r="26" spans="1:44" ht="15" customHeight="1" thickBot="1" x14ac:dyDescent="0.3">
      <c r="A26" s="28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8"/>
      <c r="P26" s="28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8"/>
      <c r="AE26" s="28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8"/>
    </row>
    <row r="27" spans="1:44" ht="15" customHeight="1" thickBot="1" x14ac:dyDescent="0.3">
      <c r="A27" s="3" t="s">
        <v>12</v>
      </c>
      <c r="B27" s="2">
        <v>23886780</v>
      </c>
      <c r="C27" s="2"/>
      <c r="D27" s="2">
        <v>19781499.999999996</v>
      </c>
      <c r="E27" s="2"/>
      <c r="F27" s="2">
        <v>4740750</v>
      </c>
      <c r="G27" s="2"/>
      <c r="H27" s="2">
        <v>22791520.000000004</v>
      </c>
      <c r="I27" s="2"/>
      <c r="J27" s="2"/>
      <c r="K27" s="2"/>
      <c r="L27" s="1">
        <f>B27+D27+F27+H27+J27</f>
        <v>71200550</v>
      </c>
      <c r="M27" s="13">
        <f>C27+E27+G27+I27+K27</f>
        <v>0</v>
      </c>
      <c r="N27" s="14">
        <f>L27+M27</f>
        <v>71200550</v>
      </c>
      <c r="P27" s="3" t="s">
        <v>12</v>
      </c>
      <c r="Q27" s="2">
        <v>3907</v>
      </c>
      <c r="R27" s="2">
        <v>0</v>
      </c>
      <c r="S27" s="2">
        <v>3039</v>
      </c>
      <c r="T27" s="2">
        <v>0</v>
      </c>
      <c r="U27" s="2">
        <v>488</v>
      </c>
      <c r="V27" s="2">
        <v>0</v>
      </c>
      <c r="W27" s="2">
        <v>5272</v>
      </c>
      <c r="X27" s="2">
        <v>0</v>
      </c>
      <c r="Y27" s="2">
        <v>0</v>
      </c>
      <c r="Z27" s="2">
        <v>0</v>
      </c>
      <c r="AA27" s="1">
        <f>Q27+S27+U27+W27+Y27</f>
        <v>12706</v>
      </c>
      <c r="AB27" s="13">
        <f>R27+T27+V27+X27+Z27</f>
        <v>0</v>
      </c>
      <c r="AC27" s="14">
        <f>AA27+AB27</f>
        <v>12706</v>
      </c>
      <c r="AE27" s="3" t="s">
        <v>12</v>
      </c>
      <c r="AF27" s="2">
        <f>IFERROR(B27/Q27, "N.A.")</f>
        <v>6113.8418223701046</v>
      </c>
      <c r="AG27" s="2" t="str">
        <f t="shared" ref="AG27:AR31" si="15">IFERROR(C27/R27, "N.A.")</f>
        <v>N.A.</v>
      </c>
      <c r="AH27" s="2">
        <f t="shared" si="15"/>
        <v>6509.2135570911469</v>
      </c>
      <c r="AI27" s="2" t="str">
        <f t="shared" si="15"/>
        <v>N.A.</v>
      </c>
      <c r="AJ27" s="2">
        <f t="shared" si="15"/>
        <v>9714.6516393442616</v>
      </c>
      <c r="AK27" s="2" t="str">
        <f t="shared" si="15"/>
        <v>N.A.</v>
      </c>
      <c r="AL27" s="2">
        <f t="shared" si="15"/>
        <v>4323.1259484066777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5603.6951046749564</v>
      </c>
      <c r="AQ27" s="13" t="str">
        <f t="shared" si="15"/>
        <v>N.A.</v>
      </c>
      <c r="AR27" s="14">
        <f t="shared" si="15"/>
        <v>5603.6951046749564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44765675.999999993</v>
      </c>
      <c r="C29" s="2">
        <v>229802555.00000003</v>
      </c>
      <c r="D29" s="2">
        <v>4552720</v>
      </c>
      <c r="E29" s="2">
        <v>4234600</v>
      </c>
      <c r="F29" s="2"/>
      <c r="G29" s="2">
        <v>28942200.000000004</v>
      </c>
      <c r="H29" s="2"/>
      <c r="I29" s="2">
        <v>3065200</v>
      </c>
      <c r="J29" s="2">
        <v>0</v>
      </c>
      <c r="K29" s="2"/>
      <c r="L29" s="1">
        <f t="shared" si="16"/>
        <v>49318395.999999993</v>
      </c>
      <c r="M29" s="13">
        <f t="shared" si="16"/>
        <v>266044555.00000003</v>
      </c>
      <c r="N29" s="14">
        <f t="shared" si="17"/>
        <v>315362951</v>
      </c>
      <c r="P29" s="3" t="s">
        <v>14</v>
      </c>
      <c r="Q29" s="2">
        <v>8138</v>
      </c>
      <c r="R29" s="2">
        <v>31681</v>
      </c>
      <c r="S29" s="2">
        <v>1134</v>
      </c>
      <c r="T29" s="2">
        <v>527</v>
      </c>
      <c r="U29" s="2">
        <v>0</v>
      </c>
      <c r="V29" s="2">
        <v>1838</v>
      </c>
      <c r="W29" s="2">
        <v>0</v>
      </c>
      <c r="X29" s="2">
        <v>1217</v>
      </c>
      <c r="Y29" s="2">
        <v>734</v>
      </c>
      <c r="Z29" s="2">
        <v>0</v>
      </c>
      <c r="AA29" s="1">
        <f t="shared" si="18"/>
        <v>10006</v>
      </c>
      <c r="AB29" s="13">
        <f t="shared" si="18"/>
        <v>35263</v>
      </c>
      <c r="AC29" s="14">
        <f t="shared" si="19"/>
        <v>45269</v>
      </c>
      <c r="AE29" s="3" t="s">
        <v>14</v>
      </c>
      <c r="AF29" s="2">
        <f t="shared" si="20"/>
        <v>5500.8203489800926</v>
      </c>
      <c r="AG29" s="2">
        <f t="shared" si="15"/>
        <v>7253.6395631451032</v>
      </c>
      <c r="AH29" s="2">
        <f t="shared" si="15"/>
        <v>4014.7442680776012</v>
      </c>
      <c r="AI29" s="2">
        <f t="shared" si="15"/>
        <v>8035.2941176470586</v>
      </c>
      <c r="AJ29" s="2" t="str">
        <f t="shared" si="15"/>
        <v>N.A.</v>
      </c>
      <c r="AK29" s="2">
        <f t="shared" si="15"/>
        <v>15746.572361262244</v>
      </c>
      <c r="AL29" s="2" t="str">
        <f t="shared" si="15"/>
        <v>N.A.</v>
      </c>
      <c r="AM29" s="2">
        <f t="shared" si="15"/>
        <v>2518.6524239934265</v>
      </c>
      <c r="AN29" s="2">
        <f t="shared" si="15"/>
        <v>0</v>
      </c>
      <c r="AO29" s="2" t="str">
        <f t="shared" si="15"/>
        <v>N.A.</v>
      </c>
      <c r="AP29" s="15">
        <f t="shared" si="15"/>
        <v>4928.8822706376168</v>
      </c>
      <c r="AQ29" s="13">
        <f t="shared" si="15"/>
        <v>7544.5808637949131</v>
      </c>
      <c r="AR29" s="14">
        <f t="shared" si="15"/>
        <v>6966.4218560162581</v>
      </c>
    </row>
    <row r="30" spans="1:44" ht="15" customHeight="1" thickBot="1" x14ac:dyDescent="0.3">
      <c r="A30" s="3" t="s">
        <v>15</v>
      </c>
      <c r="B30" s="2">
        <v>5615800</v>
      </c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5615800</v>
      </c>
      <c r="M30" s="13">
        <f t="shared" si="16"/>
        <v>0</v>
      </c>
      <c r="N30" s="14">
        <f t="shared" si="17"/>
        <v>5615800</v>
      </c>
      <c r="P30" s="3" t="s">
        <v>15</v>
      </c>
      <c r="Q30" s="2">
        <v>935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8"/>
        <v>935</v>
      </c>
      <c r="AB30" s="13">
        <f t="shared" si="18"/>
        <v>0</v>
      </c>
      <c r="AC30" s="17">
        <f t="shared" si="19"/>
        <v>935</v>
      </c>
      <c r="AE30" s="3" t="s">
        <v>15</v>
      </c>
      <c r="AF30" s="2">
        <f t="shared" si="20"/>
        <v>6006.2032085561495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6006.2032085561495</v>
      </c>
      <c r="AQ30" s="13" t="str">
        <f t="shared" si="15"/>
        <v>N.A.</v>
      </c>
      <c r="AR30" s="14">
        <f t="shared" si="15"/>
        <v>6006.2032085561495</v>
      </c>
    </row>
    <row r="31" spans="1:44" ht="15" customHeight="1" thickBot="1" x14ac:dyDescent="0.3">
      <c r="A31" s="4" t="s">
        <v>16</v>
      </c>
      <c r="B31" s="2">
        <v>74268256</v>
      </c>
      <c r="C31" s="2">
        <v>229802555.00000003</v>
      </c>
      <c r="D31" s="2">
        <v>24334220.000000004</v>
      </c>
      <c r="E31" s="2">
        <v>4234600</v>
      </c>
      <c r="F31" s="2">
        <v>4740750</v>
      </c>
      <c r="G31" s="2">
        <v>28942200.000000004</v>
      </c>
      <c r="H31" s="2">
        <v>22791520.000000004</v>
      </c>
      <c r="I31" s="2">
        <v>3065200</v>
      </c>
      <c r="J31" s="2">
        <v>0</v>
      </c>
      <c r="K31" s="2"/>
      <c r="L31" s="1">
        <f t="shared" ref="L31" si="21">B31+D31+F31+H31+J31</f>
        <v>126134746</v>
      </c>
      <c r="M31" s="13">
        <f t="shared" ref="M31" si="22">C31+E31+G31+I31+K31</f>
        <v>266044555.00000003</v>
      </c>
      <c r="N31" s="17">
        <f t="shared" ref="N31" si="23">L31+M31</f>
        <v>392179301</v>
      </c>
      <c r="P31" s="4" t="s">
        <v>16</v>
      </c>
      <c r="Q31" s="2">
        <v>12980</v>
      </c>
      <c r="R31" s="2">
        <v>31681</v>
      </c>
      <c r="S31" s="2">
        <v>4173</v>
      </c>
      <c r="T31" s="2">
        <v>527</v>
      </c>
      <c r="U31" s="2">
        <v>488</v>
      </c>
      <c r="V31" s="2">
        <v>1838</v>
      </c>
      <c r="W31" s="2">
        <v>5272</v>
      </c>
      <c r="X31" s="2">
        <v>1217</v>
      </c>
      <c r="Y31" s="2">
        <v>734</v>
      </c>
      <c r="Z31" s="2">
        <v>0</v>
      </c>
      <c r="AA31" s="1">
        <f t="shared" ref="AA31" si="24">Q31+S31+U31+W31+Y31</f>
        <v>23647</v>
      </c>
      <c r="AB31" s="13">
        <f t="shared" ref="AB31" si="25">R31+T31+V31+X31+Z31</f>
        <v>35263</v>
      </c>
      <c r="AC31" s="14">
        <f t="shared" ref="AC31" si="26">AA31+AB31</f>
        <v>58910</v>
      </c>
      <c r="AE31" s="4" t="s">
        <v>16</v>
      </c>
      <c r="AF31" s="2">
        <f t="shared" si="20"/>
        <v>5721.7454545454548</v>
      </c>
      <c r="AG31" s="2">
        <f t="shared" si="15"/>
        <v>7253.6395631451032</v>
      </c>
      <c r="AH31" s="2">
        <f t="shared" si="15"/>
        <v>5831.3491492930752</v>
      </c>
      <c r="AI31" s="2">
        <f t="shared" si="15"/>
        <v>8035.2941176470586</v>
      </c>
      <c r="AJ31" s="2">
        <f t="shared" si="15"/>
        <v>9714.6516393442616</v>
      </c>
      <c r="AK31" s="2">
        <f t="shared" si="15"/>
        <v>15746.572361262244</v>
      </c>
      <c r="AL31" s="2">
        <f t="shared" si="15"/>
        <v>4323.1259484066777</v>
      </c>
      <c r="AM31" s="2">
        <f t="shared" si="15"/>
        <v>2518.6524239934265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5334.0696917156511</v>
      </c>
      <c r="AQ31" s="13">
        <f t="shared" ref="AQ31" si="28">IFERROR(M31/AB31, "N.A.")</f>
        <v>7544.5808637949131</v>
      </c>
      <c r="AR31" s="14">
        <f t="shared" ref="AR31" si="29">IFERROR(N31/AC31, "N.A.")</f>
        <v>6657.2619419453404</v>
      </c>
    </row>
    <row r="32" spans="1:44" ht="15" customHeight="1" thickBot="1" x14ac:dyDescent="0.3">
      <c r="A32" s="5" t="s">
        <v>0</v>
      </c>
      <c r="B32" s="44">
        <f>B31+C31</f>
        <v>304070811</v>
      </c>
      <c r="C32" s="45"/>
      <c r="D32" s="44">
        <f>D31+E31</f>
        <v>28568820.000000004</v>
      </c>
      <c r="E32" s="45"/>
      <c r="F32" s="44">
        <f>F31+G31</f>
        <v>33682950</v>
      </c>
      <c r="G32" s="45"/>
      <c r="H32" s="44">
        <f>H31+I31</f>
        <v>25856720.000000004</v>
      </c>
      <c r="I32" s="45"/>
      <c r="J32" s="44">
        <f>J31+K31</f>
        <v>0</v>
      </c>
      <c r="K32" s="45"/>
      <c r="L32" s="44">
        <f>L31+M31</f>
        <v>392179301</v>
      </c>
      <c r="M32" s="46"/>
      <c r="N32" s="18">
        <f>B32+D32+F32+H32+J32</f>
        <v>392179301</v>
      </c>
      <c r="P32" s="5" t="s">
        <v>0</v>
      </c>
      <c r="Q32" s="44">
        <f>Q31+R31</f>
        <v>44661</v>
      </c>
      <c r="R32" s="45"/>
      <c r="S32" s="44">
        <f>S31+T31</f>
        <v>4700</v>
      </c>
      <c r="T32" s="45"/>
      <c r="U32" s="44">
        <f>U31+V31</f>
        <v>2326</v>
      </c>
      <c r="V32" s="45"/>
      <c r="W32" s="44">
        <f>W31+X31</f>
        <v>6489</v>
      </c>
      <c r="X32" s="45"/>
      <c r="Y32" s="44">
        <f>Y31+Z31</f>
        <v>734</v>
      </c>
      <c r="Z32" s="45"/>
      <c r="AA32" s="44">
        <f>AA31+AB31</f>
        <v>58910</v>
      </c>
      <c r="AB32" s="45"/>
      <c r="AC32" s="19">
        <f>Q32+S32+U32+W32+Y32</f>
        <v>58910</v>
      </c>
      <c r="AE32" s="5" t="s">
        <v>0</v>
      </c>
      <c r="AF32" s="24">
        <f>IFERROR(B32/Q32,"N.A.")</f>
        <v>6808.4192248270301</v>
      </c>
      <c r="AG32" s="25"/>
      <c r="AH32" s="24">
        <f>IFERROR(D32/S32,"N.A.")</f>
        <v>6078.4723404255328</v>
      </c>
      <c r="AI32" s="25"/>
      <c r="AJ32" s="24">
        <f>IFERROR(F32/U32,"N.A.")</f>
        <v>14481.061908856405</v>
      </c>
      <c r="AK32" s="25"/>
      <c r="AL32" s="24">
        <f>IFERROR(H32/W32,"N.A.")</f>
        <v>3984.7002619818159</v>
      </c>
      <c r="AM32" s="25"/>
      <c r="AN32" s="24">
        <f>IFERROR(J32/Y32,"N.A.")</f>
        <v>0</v>
      </c>
      <c r="AO32" s="25"/>
      <c r="AP32" s="24">
        <f>IFERROR(L32/AA32,"N.A.")</f>
        <v>6657.2619419453404</v>
      </c>
      <c r="AQ32" s="25"/>
      <c r="AR32" s="16">
        <f>IFERROR(N32/AC32, "N.A.")</f>
        <v>6657.2619419453404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6" t="s">
        <v>1</v>
      </c>
      <c r="B35" s="29" t="s">
        <v>2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26" t="s">
        <v>0</v>
      </c>
      <c r="P35" s="26" t="s">
        <v>1</v>
      </c>
      <c r="Q35" s="29" t="s">
        <v>2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26" t="s">
        <v>0</v>
      </c>
      <c r="AE35" s="26" t="s">
        <v>1</v>
      </c>
      <c r="AF35" s="29" t="s">
        <v>2</v>
      </c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26" t="s">
        <v>0</v>
      </c>
    </row>
    <row r="36" spans="1:44" ht="15" customHeight="1" x14ac:dyDescent="0.25">
      <c r="A36" s="27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8"/>
      <c r="N36" s="27"/>
      <c r="P36" s="27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8"/>
      <c r="AC36" s="27"/>
      <c r="AE36" s="27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8"/>
      <c r="AR36" s="27"/>
    </row>
    <row r="37" spans="1:44" ht="15" customHeight="1" thickBot="1" x14ac:dyDescent="0.3">
      <c r="A37" s="27"/>
      <c r="B37" s="40" t="s">
        <v>8</v>
      </c>
      <c r="C37" s="41"/>
      <c r="D37" s="42" t="s">
        <v>9</v>
      </c>
      <c r="E37" s="43"/>
      <c r="F37" s="36"/>
      <c r="G37" s="37"/>
      <c r="H37" s="36"/>
      <c r="I37" s="37"/>
      <c r="J37" s="36"/>
      <c r="K37" s="37"/>
      <c r="L37" s="36"/>
      <c r="M37" s="39"/>
      <c r="N37" s="27"/>
      <c r="P37" s="27"/>
      <c r="Q37" s="40" t="s">
        <v>8</v>
      </c>
      <c r="R37" s="41"/>
      <c r="S37" s="42" t="s">
        <v>9</v>
      </c>
      <c r="T37" s="43"/>
      <c r="U37" s="36"/>
      <c r="V37" s="37"/>
      <c r="W37" s="36"/>
      <c r="X37" s="37"/>
      <c r="Y37" s="36"/>
      <c r="Z37" s="37"/>
      <c r="AA37" s="36"/>
      <c r="AB37" s="39"/>
      <c r="AC37" s="27"/>
      <c r="AE37" s="27"/>
      <c r="AF37" s="40" t="s">
        <v>8</v>
      </c>
      <c r="AG37" s="41"/>
      <c r="AH37" s="42" t="s">
        <v>9</v>
      </c>
      <c r="AI37" s="43"/>
      <c r="AJ37" s="36"/>
      <c r="AK37" s="37"/>
      <c r="AL37" s="36"/>
      <c r="AM37" s="37"/>
      <c r="AN37" s="36"/>
      <c r="AO37" s="37"/>
      <c r="AP37" s="36"/>
      <c r="AQ37" s="39"/>
      <c r="AR37" s="27"/>
    </row>
    <row r="38" spans="1:44" ht="15" customHeight="1" thickBot="1" x14ac:dyDescent="0.3">
      <c r="A38" s="28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8"/>
      <c r="P38" s="28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8"/>
      <c r="AE38" s="28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8"/>
    </row>
    <row r="39" spans="1:44" ht="15" customHeight="1" thickBot="1" x14ac:dyDescent="0.3">
      <c r="A39" s="3" t="s">
        <v>12</v>
      </c>
      <c r="B39" s="2">
        <v>2736060</v>
      </c>
      <c r="C39" s="2"/>
      <c r="D39" s="2"/>
      <c r="E39" s="2"/>
      <c r="F39" s="2">
        <v>723000</v>
      </c>
      <c r="G39" s="2"/>
      <c r="H39" s="2">
        <v>9710260</v>
      </c>
      <c r="I39" s="2"/>
      <c r="J39" s="2">
        <v>0</v>
      </c>
      <c r="K39" s="2"/>
      <c r="L39" s="1">
        <f>B39+D39+F39+H39+J39</f>
        <v>13169320</v>
      </c>
      <c r="M39" s="13">
        <f>C39+E39+G39+I39+K39</f>
        <v>0</v>
      </c>
      <c r="N39" s="14">
        <f>L39+M39</f>
        <v>13169320</v>
      </c>
      <c r="P39" s="3" t="s">
        <v>12</v>
      </c>
      <c r="Q39" s="2">
        <v>671</v>
      </c>
      <c r="R39" s="2">
        <v>0</v>
      </c>
      <c r="S39" s="2">
        <v>0</v>
      </c>
      <c r="T39" s="2">
        <v>0</v>
      </c>
      <c r="U39" s="2">
        <v>241</v>
      </c>
      <c r="V39" s="2">
        <v>0</v>
      </c>
      <c r="W39" s="2">
        <v>3833</v>
      </c>
      <c r="X39" s="2">
        <v>0</v>
      </c>
      <c r="Y39" s="2">
        <v>1046</v>
      </c>
      <c r="Z39" s="2">
        <v>0</v>
      </c>
      <c r="AA39" s="1">
        <f>Q39+S39+U39+W39+Y39</f>
        <v>5791</v>
      </c>
      <c r="AB39" s="13">
        <f>R39+T39+V39+X39+Z39</f>
        <v>0</v>
      </c>
      <c r="AC39" s="14">
        <f>AA39+AB39</f>
        <v>5791</v>
      </c>
      <c r="AE39" s="3" t="s">
        <v>12</v>
      </c>
      <c r="AF39" s="2">
        <f>IFERROR(B39/Q39, "N.A.")</f>
        <v>4077.5856929955289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>
        <f t="shared" si="30"/>
        <v>3000</v>
      </c>
      <c r="AK39" s="2" t="str">
        <f t="shared" si="30"/>
        <v>N.A.</v>
      </c>
      <c r="AL39" s="2">
        <f t="shared" si="30"/>
        <v>2533.3315940516568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2274.1011915040581</v>
      </c>
      <c r="AQ39" s="13" t="str">
        <f t="shared" si="30"/>
        <v>N.A.</v>
      </c>
      <c r="AR39" s="14">
        <f t="shared" si="30"/>
        <v>2274.1011915040581</v>
      </c>
    </row>
    <row r="40" spans="1:44" ht="15" customHeight="1" thickBot="1" x14ac:dyDescent="0.3">
      <c r="A40" s="3" t="s">
        <v>13</v>
      </c>
      <c r="B40" s="2">
        <v>10896675</v>
      </c>
      <c r="C40" s="2">
        <v>822160</v>
      </c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10896675</v>
      </c>
      <c r="M40" s="13">
        <f t="shared" si="31"/>
        <v>822160</v>
      </c>
      <c r="N40" s="14">
        <f t="shared" ref="N40:N42" si="32">L40+M40</f>
        <v>11718835</v>
      </c>
      <c r="P40" s="3" t="s">
        <v>13</v>
      </c>
      <c r="Q40" s="2">
        <v>3012</v>
      </c>
      <c r="R40" s="2">
        <v>239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3012</v>
      </c>
      <c r="AB40" s="13">
        <f t="shared" si="33"/>
        <v>239</v>
      </c>
      <c r="AC40" s="14">
        <f t="shared" ref="AC40:AC42" si="34">AA40+AB40</f>
        <v>3251</v>
      </c>
      <c r="AE40" s="3" t="s">
        <v>13</v>
      </c>
      <c r="AF40" s="2">
        <f t="shared" ref="AF40:AF43" si="35">IFERROR(B40/Q40, "N.A.")</f>
        <v>3617.7539840637451</v>
      </c>
      <c r="AG40" s="2">
        <f t="shared" si="30"/>
        <v>3440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3617.7539840637451</v>
      </c>
      <c r="AQ40" s="13">
        <f t="shared" si="30"/>
        <v>3440</v>
      </c>
      <c r="AR40" s="14">
        <f t="shared" si="30"/>
        <v>3604.6862503844973</v>
      </c>
    </row>
    <row r="41" spans="1:44" ht="15" customHeight="1" thickBot="1" x14ac:dyDescent="0.3">
      <c r="A41" s="3" t="s">
        <v>14</v>
      </c>
      <c r="B41" s="2">
        <v>11906199.999999998</v>
      </c>
      <c r="C41" s="2">
        <v>78193658</v>
      </c>
      <c r="D41" s="2">
        <v>6586568</v>
      </c>
      <c r="E41" s="2"/>
      <c r="F41" s="2"/>
      <c r="G41" s="2">
        <v>4242460</v>
      </c>
      <c r="H41" s="2"/>
      <c r="I41" s="2">
        <v>3041639.9999999995</v>
      </c>
      <c r="J41" s="2">
        <v>0</v>
      </c>
      <c r="K41" s="2"/>
      <c r="L41" s="1">
        <f t="shared" si="31"/>
        <v>18492768</v>
      </c>
      <c r="M41" s="13">
        <f t="shared" si="31"/>
        <v>85477758</v>
      </c>
      <c r="N41" s="14">
        <f t="shared" si="32"/>
        <v>103970526</v>
      </c>
      <c r="P41" s="3" t="s">
        <v>14</v>
      </c>
      <c r="Q41" s="2">
        <v>3724</v>
      </c>
      <c r="R41" s="2">
        <v>15542</v>
      </c>
      <c r="S41" s="2">
        <v>1078</v>
      </c>
      <c r="T41" s="2">
        <v>0</v>
      </c>
      <c r="U41" s="2">
        <v>0</v>
      </c>
      <c r="V41" s="2">
        <v>936</v>
      </c>
      <c r="W41" s="2">
        <v>0</v>
      </c>
      <c r="X41" s="2">
        <v>934</v>
      </c>
      <c r="Y41" s="2">
        <v>956</v>
      </c>
      <c r="Z41" s="2">
        <v>0</v>
      </c>
      <c r="AA41" s="1">
        <f t="shared" si="33"/>
        <v>5758</v>
      </c>
      <c r="AB41" s="13">
        <f t="shared" si="33"/>
        <v>17412</v>
      </c>
      <c r="AC41" s="14">
        <f t="shared" si="34"/>
        <v>23170</v>
      </c>
      <c r="AE41" s="3" t="s">
        <v>14</v>
      </c>
      <c r="AF41" s="2">
        <f t="shared" si="35"/>
        <v>3197.1535982814175</v>
      </c>
      <c r="AG41" s="2">
        <f t="shared" si="30"/>
        <v>5031.1194183502766</v>
      </c>
      <c r="AH41" s="2">
        <f t="shared" si="30"/>
        <v>6109.9888682745823</v>
      </c>
      <c r="AI41" s="2" t="str">
        <f t="shared" si="30"/>
        <v>N.A.</v>
      </c>
      <c r="AJ41" s="2" t="str">
        <f t="shared" si="30"/>
        <v>N.A.</v>
      </c>
      <c r="AK41" s="2">
        <f t="shared" si="30"/>
        <v>4532.5427350427353</v>
      </c>
      <c r="AL41" s="2" t="str">
        <f t="shared" si="30"/>
        <v>N.A.</v>
      </c>
      <c r="AM41" s="2">
        <f t="shared" si="30"/>
        <v>3256.5738758029975</v>
      </c>
      <c r="AN41" s="2">
        <f t="shared" si="30"/>
        <v>0</v>
      </c>
      <c r="AO41" s="2" t="str">
        <f t="shared" si="30"/>
        <v>N.A.</v>
      </c>
      <c r="AP41" s="15">
        <f t="shared" si="30"/>
        <v>3211.6651615144146</v>
      </c>
      <c r="AQ41" s="13">
        <f t="shared" si="30"/>
        <v>4909.1292212267399</v>
      </c>
      <c r="AR41" s="14">
        <f t="shared" si="30"/>
        <v>4487.2907207596027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25538935.000000004</v>
      </c>
      <c r="C43" s="2">
        <v>79015818.000000015</v>
      </c>
      <c r="D43" s="2">
        <v>6586568</v>
      </c>
      <c r="E43" s="2"/>
      <c r="F43" s="2">
        <v>723000</v>
      </c>
      <c r="G43" s="2">
        <v>4242460</v>
      </c>
      <c r="H43" s="2">
        <v>9710260</v>
      </c>
      <c r="I43" s="2">
        <v>3041639.9999999995</v>
      </c>
      <c r="J43" s="2">
        <v>0</v>
      </c>
      <c r="K43" s="2"/>
      <c r="L43" s="1">
        <f t="shared" ref="L43" si="36">B43+D43+F43+H43+J43</f>
        <v>42558763</v>
      </c>
      <c r="M43" s="13">
        <f t="shared" ref="M43" si="37">C43+E43+G43+I43+K43</f>
        <v>86299918.000000015</v>
      </c>
      <c r="N43" s="17">
        <f t="shared" ref="N43" si="38">L43+M43</f>
        <v>128858681.00000001</v>
      </c>
      <c r="P43" s="4" t="s">
        <v>16</v>
      </c>
      <c r="Q43" s="2">
        <v>7407</v>
      </c>
      <c r="R43" s="2">
        <v>15781</v>
      </c>
      <c r="S43" s="2">
        <v>1078</v>
      </c>
      <c r="T43" s="2">
        <v>0</v>
      </c>
      <c r="U43" s="2">
        <v>241</v>
      </c>
      <c r="V43" s="2">
        <v>936</v>
      </c>
      <c r="W43" s="2">
        <v>3833</v>
      </c>
      <c r="X43" s="2">
        <v>934</v>
      </c>
      <c r="Y43" s="2">
        <v>2002</v>
      </c>
      <c r="Z43" s="2">
        <v>0</v>
      </c>
      <c r="AA43" s="1">
        <f t="shared" ref="AA43" si="39">Q43+S43+U43+W43+Y43</f>
        <v>14561</v>
      </c>
      <c r="AB43" s="13">
        <f t="shared" ref="AB43" si="40">R43+T43+V43+X43+Z43</f>
        <v>17651</v>
      </c>
      <c r="AC43" s="17">
        <f t="shared" ref="AC43" si="41">AA43+AB43</f>
        <v>32212</v>
      </c>
      <c r="AE43" s="4" t="s">
        <v>16</v>
      </c>
      <c r="AF43" s="2">
        <f t="shared" si="35"/>
        <v>3447.9458620224118</v>
      </c>
      <c r="AG43" s="2">
        <f t="shared" si="30"/>
        <v>5007.0222419365073</v>
      </c>
      <c r="AH43" s="2">
        <f t="shared" si="30"/>
        <v>6109.9888682745823</v>
      </c>
      <c r="AI43" s="2" t="str">
        <f t="shared" si="30"/>
        <v>N.A.</v>
      </c>
      <c r="AJ43" s="2">
        <f t="shared" si="30"/>
        <v>3000</v>
      </c>
      <c r="AK43" s="2">
        <f t="shared" si="30"/>
        <v>4532.5427350427353</v>
      </c>
      <c r="AL43" s="2">
        <f t="shared" si="30"/>
        <v>2533.3315940516568</v>
      </c>
      <c r="AM43" s="2">
        <f t="shared" si="30"/>
        <v>3256.5738758029975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2922.7912231302794</v>
      </c>
      <c r="AQ43" s="13">
        <f t="shared" ref="AQ43" si="43">IFERROR(M43/AB43, "N.A.")</f>
        <v>4889.236757124243</v>
      </c>
      <c r="AR43" s="14">
        <f t="shared" ref="AR43" si="44">IFERROR(N43/AC43, "N.A.")</f>
        <v>4000.3315845026705</v>
      </c>
    </row>
    <row r="44" spans="1:44" ht="15" customHeight="1" thickBot="1" x14ac:dyDescent="0.3">
      <c r="A44" s="5" t="s">
        <v>0</v>
      </c>
      <c r="B44" s="44">
        <f>B43+C43</f>
        <v>104554753.00000001</v>
      </c>
      <c r="C44" s="45"/>
      <c r="D44" s="44">
        <f>D43+E43</f>
        <v>6586568</v>
      </c>
      <c r="E44" s="45"/>
      <c r="F44" s="44">
        <f>F43+G43</f>
        <v>4965460</v>
      </c>
      <c r="G44" s="45"/>
      <c r="H44" s="44">
        <f>H43+I43</f>
        <v>12751900</v>
      </c>
      <c r="I44" s="45"/>
      <c r="J44" s="44">
        <f>J43+K43</f>
        <v>0</v>
      </c>
      <c r="K44" s="45"/>
      <c r="L44" s="44">
        <f>L43+M43</f>
        <v>128858681.00000001</v>
      </c>
      <c r="M44" s="46"/>
      <c r="N44" s="18">
        <f>B44+D44+F44+H44+J44</f>
        <v>128858681.00000001</v>
      </c>
      <c r="P44" s="5" t="s">
        <v>0</v>
      </c>
      <c r="Q44" s="44">
        <f>Q43+R43</f>
        <v>23188</v>
      </c>
      <c r="R44" s="45"/>
      <c r="S44" s="44">
        <f>S43+T43</f>
        <v>1078</v>
      </c>
      <c r="T44" s="45"/>
      <c r="U44" s="44">
        <f>U43+V43</f>
        <v>1177</v>
      </c>
      <c r="V44" s="45"/>
      <c r="W44" s="44">
        <f>W43+X43</f>
        <v>4767</v>
      </c>
      <c r="X44" s="45"/>
      <c r="Y44" s="44">
        <f>Y43+Z43</f>
        <v>2002</v>
      </c>
      <c r="Z44" s="45"/>
      <c r="AA44" s="44">
        <f>AA43+AB43</f>
        <v>32212</v>
      </c>
      <c r="AB44" s="46"/>
      <c r="AC44" s="18">
        <f>Q44+S44+U44+W44+Y44</f>
        <v>32212</v>
      </c>
      <c r="AE44" s="5" t="s">
        <v>0</v>
      </c>
      <c r="AF44" s="24">
        <f>IFERROR(B44/Q44,"N.A.")</f>
        <v>4509.002630671037</v>
      </c>
      <c r="AG44" s="25"/>
      <c r="AH44" s="24">
        <f>IFERROR(D44/S44,"N.A.")</f>
        <v>6109.9888682745823</v>
      </c>
      <c r="AI44" s="25"/>
      <c r="AJ44" s="24">
        <f>IFERROR(F44/U44,"N.A.")</f>
        <v>4218.7425658453694</v>
      </c>
      <c r="AK44" s="25"/>
      <c r="AL44" s="24">
        <f>IFERROR(H44/W44,"N.A.")</f>
        <v>2675.0367107195302</v>
      </c>
      <c r="AM44" s="25"/>
      <c r="AN44" s="24">
        <f>IFERROR(J44/Y44,"N.A.")</f>
        <v>0</v>
      </c>
      <c r="AO44" s="25"/>
      <c r="AP44" s="24">
        <f>IFERROR(L44/AA44,"N.A.")</f>
        <v>4000.3315845026705</v>
      </c>
      <c r="AQ44" s="25"/>
      <c r="AR44" s="16">
        <f>IFERROR(N44/AC44, "N.A.")</f>
        <v>4000.3315845026705</v>
      </c>
    </row>
  </sheetData>
  <mergeCells count="144"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2014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6" t="s">
        <v>1</v>
      </c>
      <c r="B11" s="29" t="s">
        <v>2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26" t="s">
        <v>0</v>
      </c>
      <c r="P11" s="26" t="s">
        <v>1</v>
      </c>
      <c r="Q11" s="29" t="s">
        <v>2</v>
      </c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26" t="s">
        <v>0</v>
      </c>
      <c r="AE11" s="26" t="s">
        <v>1</v>
      </c>
      <c r="AF11" s="29" t="s">
        <v>2</v>
      </c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26" t="s">
        <v>0</v>
      </c>
    </row>
    <row r="12" spans="1:44" ht="15" customHeight="1" x14ac:dyDescent="0.25">
      <c r="A12" s="27"/>
      <c r="B12" s="31" t="s">
        <v>3</v>
      </c>
      <c r="C12" s="32"/>
      <c r="D12" s="32"/>
      <c r="E12" s="33"/>
      <c r="F12" s="34" t="s">
        <v>4</v>
      </c>
      <c r="G12" s="35"/>
      <c r="H12" s="34" t="s">
        <v>5</v>
      </c>
      <c r="I12" s="35"/>
      <c r="J12" s="34" t="s">
        <v>6</v>
      </c>
      <c r="K12" s="35"/>
      <c r="L12" s="34" t="s">
        <v>7</v>
      </c>
      <c r="M12" s="38"/>
      <c r="N12" s="27"/>
      <c r="P12" s="27"/>
      <c r="Q12" s="31" t="s">
        <v>3</v>
      </c>
      <c r="R12" s="32"/>
      <c r="S12" s="32"/>
      <c r="T12" s="33"/>
      <c r="U12" s="34" t="s">
        <v>4</v>
      </c>
      <c r="V12" s="35"/>
      <c r="W12" s="34" t="s">
        <v>5</v>
      </c>
      <c r="X12" s="35"/>
      <c r="Y12" s="34" t="s">
        <v>6</v>
      </c>
      <c r="Z12" s="35"/>
      <c r="AA12" s="34" t="s">
        <v>7</v>
      </c>
      <c r="AB12" s="38"/>
      <c r="AC12" s="27"/>
      <c r="AE12" s="27"/>
      <c r="AF12" s="31" t="s">
        <v>3</v>
      </c>
      <c r="AG12" s="32"/>
      <c r="AH12" s="32"/>
      <c r="AI12" s="33"/>
      <c r="AJ12" s="34" t="s">
        <v>4</v>
      </c>
      <c r="AK12" s="35"/>
      <c r="AL12" s="34" t="s">
        <v>5</v>
      </c>
      <c r="AM12" s="35"/>
      <c r="AN12" s="34" t="s">
        <v>6</v>
      </c>
      <c r="AO12" s="35"/>
      <c r="AP12" s="34" t="s">
        <v>7</v>
      </c>
      <c r="AQ12" s="38"/>
      <c r="AR12" s="27"/>
    </row>
    <row r="13" spans="1:44" ht="15" customHeight="1" thickBot="1" x14ac:dyDescent="0.3">
      <c r="A13" s="27"/>
      <c r="B13" s="40" t="s">
        <v>8</v>
      </c>
      <c r="C13" s="41"/>
      <c r="D13" s="42" t="s">
        <v>9</v>
      </c>
      <c r="E13" s="43"/>
      <c r="F13" s="36"/>
      <c r="G13" s="37"/>
      <c r="H13" s="36"/>
      <c r="I13" s="37"/>
      <c r="J13" s="36"/>
      <c r="K13" s="37"/>
      <c r="L13" s="36"/>
      <c r="M13" s="39"/>
      <c r="N13" s="27"/>
      <c r="P13" s="27"/>
      <c r="Q13" s="40" t="s">
        <v>8</v>
      </c>
      <c r="R13" s="41"/>
      <c r="S13" s="42" t="s">
        <v>9</v>
      </c>
      <c r="T13" s="43"/>
      <c r="U13" s="36"/>
      <c r="V13" s="37"/>
      <c r="W13" s="36"/>
      <c r="X13" s="37"/>
      <c r="Y13" s="36"/>
      <c r="Z13" s="37"/>
      <c r="AA13" s="36"/>
      <c r="AB13" s="39"/>
      <c r="AC13" s="27"/>
      <c r="AE13" s="27"/>
      <c r="AF13" s="40" t="s">
        <v>8</v>
      </c>
      <c r="AG13" s="41"/>
      <c r="AH13" s="42" t="s">
        <v>9</v>
      </c>
      <c r="AI13" s="43"/>
      <c r="AJ13" s="36"/>
      <c r="AK13" s="37"/>
      <c r="AL13" s="36"/>
      <c r="AM13" s="37"/>
      <c r="AN13" s="36"/>
      <c r="AO13" s="37"/>
      <c r="AP13" s="36"/>
      <c r="AQ13" s="39"/>
      <c r="AR13" s="27"/>
    </row>
    <row r="14" spans="1:44" ht="15" customHeight="1" thickBot="1" x14ac:dyDescent="0.3">
      <c r="A14" s="28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28"/>
      <c r="P14" s="28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28"/>
      <c r="AE14" s="28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28"/>
    </row>
    <row r="15" spans="1:44" ht="15" customHeight="1" thickBot="1" x14ac:dyDescent="0.3">
      <c r="A15" s="3" t="s">
        <v>12</v>
      </c>
      <c r="B15" s="2">
        <v>1353870</v>
      </c>
      <c r="C15" s="2"/>
      <c r="D15" s="2">
        <v>232200</v>
      </c>
      <c r="E15" s="2"/>
      <c r="F15" s="2">
        <v>967500</v>
      </c>
      <c r="G15" s="2"/>
      <c r="H15" s="2">
        <v>967500</v>
      </c>
      <c r="I15" s="2"/>
      <c r="J15" s="2">
        <v>0</v>
      </c>
      <c r="K15" s="2"/>
      <c r="L15" s="1">
        <f>B15+D15+F15+H15+J15</f>
        <v>3521070</v>
      </c>
      <c r="M15" s="13">
        <f>C15+E15+G15+I15+K15</f>
        <v>0</v>
      </c>
      <c r="N15" s="14">
        <f>L15+M15</f>
        <v>3521070</v>
      </c>
      <c r="P15" s="3" t="s">
        <v>12</v>
      </c>
      <c r="Q15" s="2">
        <v>90</v>
      </c>
      <c r="R15" s="2">
        <v>0</v>
      </c>
      <c r="S15" s="2">
        <v>270</v>
      </c>
      <c r="T15" s="2">
        <v>0</v>
      </c>
      <c r="U15" s="2">
        <v>180</v>
      </c>
      <c r="V15" s="2">
        <v>0</v>
      </c>
      <c r="W15" s="2">
        <v>450</v>
      </c>
      <c r="X15" s="2">
        <v>0</v>
      </c>
      <c r="Y15" s="2">
        <v>180</v>
      </c>
      <c r="Z15" s="2">
        <v>0</v>
      </c>
      <c r="AA15" s="1">
        <f>Q15+S15+U15+W15+Y15</f>
        <v>1170</v>
      </c>
      <c r="AB15" s="13">
        <f>R15+T15+V15+X15+Z15</f>
        <v>0</v>
      </c>
      <c r="AC15" s="14">
        <f>AA15+AB15</f>
        <v>1170</v>
      </c>
      <c r="AE15" s="3" t="s">
        <v>12</v>
      </c>
      <c r="AF15" s="2">
        <f>IFERROR(B15/Q15, "N.A.")</f>
        <v>15043</v>
      </c>
      <c r="AG15" s="2" t="str">
        <f t="shared" ref="AG15:AR19" si="0">IFERROR(C15/R15, "N.A.")</f>
        <v>N.A.</v>
      </c>
      <c r="AH15" s="2">
        <f t="shared" si="0"/>
        <v>860</v>
      </c>
      <c r="AI15" s="2" t="str">
        <f t="shared" si="0"/>
        <v>N.A.</v>
      </c>
      <c r="AJ15" s="2">
        <f t="shared" si="0"/>
        <v>5375</v>
      </c>
      <c r="AK15" s="2" t="str">
        <f t="shared" si="0"/>
        <v>N.A.</v>
      </c>
      <c r="AL15" s="2">
        <f t="shared" si="0"/>
        <v>2150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3009.4615384615386</v>
      </c>
      <c r="AQ15" s="13" t="str">
        <f t="shared" si="0"/>
        <v>N.A.</v>
      </c>
      <c r="AR15" s="14">
        <f t="shared" si="0"/>
        <v>3009.4615384615386</v>
      </c>
    </row>
    <row r="16" spans="1:44" ht="15" customHeight="1" thickBot="1" x14ac:dyDescent="0.3">
      <c r="A16" s="3" t="s">
        <v>13</v>
      </c>
      <c r="B16" s="2">
        <v>414000</v>
      </c>
      <c r="C16" s="2">
        <v>720000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414000</v>
      </c>
      <c r="M16" s="13">
        <f t="shared" si="1"/>
        <v>720000</v>
      </c>
      <c r="N16" s="14">
        <f t="shared" ref="N16:N18" si="2">L16+M16</f>
        <v>1134000</v>
      </c>
      <c r="P16" s="3" t="s">
        <v>13</v>
      </c>
      <c r="Q16" s="2">
        <v>180</v>
      </c>
      <c r="R16" s="2">
        <v>180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180</v>
      </c>
      <c r="AB16" s="13">
        <f t="shared" si="3"/>
        <v>180</v>
      </c>
      <c r="AC16" s="14">
        <f t="shared" ref="AC16:AC18" si="4">AA16+AB16</f>
        <v>360</v>
      </c>
      <c r="AE16" s="3" t="s">
        <v>13</v>
      </c>
      <c r="AF16" s="2">
        <f t="shared" ref="AF16:AF19" si="5">IFERROR(B16/Q16, "N.A.")</f>
        <v>2300</v>
      </c>
      <c r="AG16" s="2">
        <f t="shared" si="0"/>
        <v>4000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2300</v>
      </c>
      <c r="AQ16" s="13">
        <f t="shared" si="0"/>
        <v>4000</v>
      </c>
      <c r="AR16" s="14">
        <f t="shared" si="0"/>
        <v>3150</v>
      </c>
    </row>
    <row r="17" spans="1:44" ht="15" customHeight="1" thickBot="1" x14ac:dyDescent="0.3">
      <c r="A17" s="3" t="s">
        <v>14</v>
      </c>
      <c r="B17" s="2">
        <v>5700600</v>
      </c>
      <c r="C17" s="2">
        <v>6719400</v>
      </c>
      <c r="D17" s="2"/>
      <c r="E17" s="2"/>
      <c r="F17" s="2"/>
      <c r="G17" s="2"/>
      <c r="H17" s="2"/>
      <c r="I17" s="2"/>
      <c r="J17" s="2"/>
      <c r="K17" s="2"/>
      <c r="L17" s="1">
        <f t="shared" si="1"/>
        <v>5700600</v>
      </c>
      <c r="M17" s="13">
        <f t="shared" si="1"/>
        <v>6719400</v>
      </c>
      <c r="N17" s="14">
        <f t="shared" si="2"/>
        <v>12420000</v>
      </c>
      <c r="P17" s="3" t="s">
        <v>14</v>
      </c>
      <c r="Q17" s="2">
        <v>1170</v>
      </c>
      <c r="R17" s="2">
        <v>1890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1">
        <f t="shared" si="3"/>
        <v>1170</v>
      </c>
      <c r="AB17" s="13">
        <f t="shared" si="3"/>
        <v>1890</v>
      </c>
      <c r="AC17" s="14">
        <f t="shared" si="4"/>
        <v>3060</v>
      </c>
      <c r="AE17" s="3" t="s">
        <v>14</v>
      </c>
      <c r="AF17" s="2">
        <f t="shared" si="5"/>
        <v>4872.3076923076924</v>
      </c>
      <c r="AG17" s="2">
        <f t="shared" si="0"/>
        <v>3555.2380952380954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 t="str">
        <f t="shared" si="0"/>
        <v>N.A.</v>
      </c>
      <c r="AN17" s="2" t="str">
        <f t="shared" si="0"/>
        <v>N.A.</v>
      </c>
      <c r="AO17" s="2" t="str">
        <f t="shared" si="0"/>
        <v>N.A.</v>
      </c>
      <c r="AP17" s="15">
        <f t="shared" si="0"/>
        <v>4872.3076923076924</v>
      </c>
      <c r="AQ17" s="13">
        <f t="shared" si="0"/>
        <v>3555.2380952380954</v>
      </c>
      <c r="AR17" s="14">
        <f t="shared" si="0"/>
        <v>4058.8235294117649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3"/>
        <v>0</v>
      </c>
      <c r="AB18" s="13">
        <f t="shared" si="3"/>
        <v>0</v>
      </c>
      <c r="AC18" s="17">
        <f t="shared" si="4"/>
        <v>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 t="str">
        <f t="shared" si="0"/>
        <v>N.A.</v>
      </c>
      <c r="AR18" s="14" t="str">
        <f t="shared" si="0"/>
        <v>N.A.</v>
      </c>
    </row>
    <row r="19" spans="1:44" ht="15" customHeight="1" thickBot="1" x14ac:dyDescent="0.3">
      <c r="A19" s="4" t="s">
        <v>16</v>
      </c>
      <c r="B19" s="2">
        <v>7468470.0000000009</v>
      </c>
      <c r="C19" s="2">
        <v>7439400</v>
      </c>
      <c r="D19" s="2">
        <v>232200</v>
      </c>
      <c r="E19" s="2"/>
      <c r="F19" s="2">
        <v>967500</v>
      </c>
      <c r="G19" s="2"/>
      <c r="H19" s="2">
        <v>967500</v>
      </c>
      <c r="I19" s="2"/>
      <c r="J19" s="2">
        <v>0</v>
      </c>
      <c r="K19" s="2"/>
      <c r="L19" s="1">
        <f t="shared" ref="L19" si="6">B19+D19+F19+H19+J19</f>
        <v>9635670</v>
      </c>
      <c r="M19" s="13">
        <f t="shared" ref="M19" si="7">C19+E19+G19+I19+K19</f>
        <v>7439400</v>
      </c>
      <c r="N19" s="17">
        <f t="shared" ref="N19" si="8">L19+M19</f>
        <v>17075070</v>
      </c>
      <c r="P19" s="4" t="s">
        <v>16</v>
      </c>
      <c r="Q19" s="2">
        <v>1440</v>
      </c>
      <c r="R19" s="2">
        <v>2070</v>
      </c>
      <c r="S19" s="2">
        <v>270</v>
      </c>
      <c r="T19" s="2">
        <v>0</v>
      </c>
      <c r="U19" s="2">
        <v>180</v>
      </c>
      <c r="V19" s="2">
        <v>0</v>
      </c>
      <c r="W19" s="2">
        <v>450</v>
      </c>
      <c r="X19" s="2">
        <v>0</v>
      </c>
      <c r="Y19" s="2">
        <v>180</v>
      </c>
      <c r="Z19" s="2">
        <v>0</v>
      </c>
      <c r="AA19" s="1">
        <f t="shared" ref="AA19" si="9">Q19+S19+U19+W19+Y19</f>
        <v>2520</v>
      </c>
      <c r="AB19" s="13">
        <f t="shared" ref="AB19" si="10">R19+T19+V19+X19+Z19</f>
        <v>2070</v>
      </c>
      <c r="AC19" s="14">
        <f t="shared" ref="AC19" si="11">AA19+AB19</f>
        <v>4590</v>
      </c>
      <c r="AE19" s="4" t="s">
        <v>16</v>
      </c>
      <c r="AF19" s="2">
        <f t="shared" si="5"/>
        <v>5186.4375000000009</v>
      </c>
      <c r="AG19" s="2">
        <f t="shared" si="0"/>
        <v>3593.913043478261</v>
      </c>
      <c r="AH19" s="2">
        <f t="shared" si="0"/>
        <v>860</v>
      </c>
      <c r="AI19" s="2" t="str">
        <f t="shared" si="0"/>
        <v>N.A.</v>
      </c>
      <c r="AJ19" s="2">
        <f t="shared" si="0"/>
        <v>5375</v>
      </c>
      <c r="AK19" s="2" t="str">
        <f t="shared" si="0"/>
        <v>N.A.</v>
      </c>
      <c r="AL19" s="2">
        <f t="shared" si="0"/>
        <v>2150</v>
      </c>
      <c r="AM19" s="2" t="str">
        <f t="shared" si="0"/>
        <v>N.A.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3823.6785714285716</v>
      </c>
      <c r="AQ19" s="13">
        <f t="shared" ref="AQ19" si="13">IFERROR(M19/AB19, "N.A.")</f>
        <v>3593.913043478261</v>
      </c>
      <c r="AR19" s="14">
        <f t="shared" ref="AR19" si="14">IFERROR(N19/AC19, "N.A.")</f>
        <v>3720.0588235294117</v>
      </c>
    </row>
    <row r="20" spans="1:44" ht="15" customHeight="1" thickBot="1" x14ac:dyDescent="0.3">
      <c r="A20" s="5" t="s">
        <v>0</v>
      </c>
      <c r="B20" s="44">
        <f>B19+C19</f>
        <v>14907870</v>
      </c>
      <c r="C20" s="45"/>
      <c r="D20" s="44">
        <f>D19+E19</f>
        <v>232200</v>
      </c>
      <c r="E20" s="45"/>
      <c r="F20" s="44">
        <f>F19+G19</f>
        <v>967500</v>
      </c>
      <c r="G20" s="45"/>
      <c r="H20" s="44">
        <f>H19+I19</f>
        <v>967500</v>
      </c>
      <c r="I20" s="45"/>
      <c r="J20" s="44">
        <f>J19+K19</f>
        <v>0</v>
      </c>
      <c r="K20" s="45"/>
      <c r="L20" s="44">
        <f>L19+M19</f>
        <v>17075070</v>
      </c>
      <c r="M20" s="46"/>
      <c r="N20" s="18">
        <f>B20+D20+F20+H20+J20</f>
        <v>17075070</v>
      </c>
      <c r="P20" s="5" t="s">
        <v>0</v>
      </c>
      <c r="Q20" s="44">
        <f>Q19+R19</f>
        <v>3510</v>
      </c>
      <c r="R20" s="45"/>
      <c r="S20" s="44">
        <f>S19+T19</f>
        <v>270</v>
      </c>
      <c r="T20" s="45"/>
      <c r="U20" s="44">
        <f>U19+V19</f>
        <v>180</v>
      </c>
      <c r="V20" s="45"/>
      <c r="W20" s="44">
        <f>W19+X19</f>
        <v>450</v>
      </c>
      <c r="X20" s="45"/>
      <c r="Y20" s="44">
        <f>Y19+Z19</f>
        <v>180</v>
      </c>
      <c r="Z20" s="45"/>
      <c r="AA20" s="44">
        <f>AA19+AB19</f>
        <v>4590</v>
      </c>
      <c r="AB20" s="45"/>
      <c r="AC20" s="19">
        <f>Q20+S20+U20+W20+Y20</f>
        <v>4590</v>
      </c>
      <c r="AE20" s="5" t="s">
        <v>0</v>
      </c>
      <c r="AF20" s="24">
        <f>IFERROR(B20/Q20,"N.A.")</f>
        <v>4247.2564102564102</v>
      </c>
      <c r="AG20" s="25"/>
      <c r="AH20" s="24">
        <f>IFERROR(D20/S20,"N.A.")</f>
        <v>860</v>
      </c>
      <c r="AI20" s="25"/>
      <c r="AJ20" s="24">
        <f>IFERROR(F20/U20,"N.A.")</f>
        <v>5375</v>
      </c>
      <c r="AK20" s="25"/>
      <c r="AL20" s="24">
        <f>IFERROR(H20/W20,"N.A.")</f>
        <v>2150</v>
      </c>
      <c r="AM20" s="25"/>
      <c r="AN20" s="24">
        <f>IFERROR(J20/Y20,"N.A.")</f>
        <v>0</v>
      </c>
      <c r="AO20" s="25"/>
      <c r="AP20" s="24">
        <f>IFERROR(L20/AA20,"N.A.")</f>
        <v>3720.0588235294117</v>
      </c>
      <c r="AQ20" s="25"/>
      <c r="AR20" s="16">
        <f>IFERROR(N20/AC20, "N.A.")</f>
        <v>3720.0588235294117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6" t="s">
        <v>1</v>
      </c>
      <c r="B23" s="29" t="s">
        <v>2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26" t="s">
        <v>0</v>
      </c>
      <c r="P23" s="26" t="s">
        <v>1</v>
      </c>
      <c r="Q23" s="29" t="s">
        <v>2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26" t="s">
        <v>0</v>
      </c>
      <c r="AE23" s="26" t="s">
        <v>1</v>
      </c>
      <c r="AF23" s="29" t="s">
        <v>2</v>
      </c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26" t="s">
        <v>0</v>
      </c>
    </row>
    <row r="24" spans="1:44" ht="15" customHeight="1" x14ac:dyDescent="0.25">
      <c r="A24" s="27"/>
      <c r="B24" s="31" t="s">
        <v>3</v>
      </c>
      <c r="C24" s="32"/>
      <c r="D24" s="32"/>
      <c r="E24" s="33"/>
      <c r="F24" s="34" t="s">
        <v>4</v>
      </c>
      <c r="G24" s="35"/>
      <c r="H24" s="34" t="s">
        <v>5</v>
      </c>
      <c r="I24" s="35"/>
      <c r="J24" s="34" t="s">
        <v>6</v>
      </c>
      <c r="K24" s="35"/>
      <c r="L24" s="34" t="s">
        <v>7</v>
      </c>
      <c r="M24" s="38"/>
      <c r="N24" s="27"/>
      <c r="P24" s="27"/>
      <c r="Q24" s="31" t="s">
        <v>3</v>
      </c>
      <c r="R24" s="32"/>
      <c r="S24" s="32"/>
      <c r="T24" s="33"/>
      <c r="U24" s="34" t="s">
        <v>4</v>
      </c>
      <c r="V24" s="35"/>
      <c r="W24" s="34" t="s">
        <v>5</v>
      </c>
      <c r="X24" s="35"/>
      <c r="Y24" s="34" t="s">
        <v>6</v>
      </c>
      <c r="Z24" s="35"/>
      <c r="AA24" s="34" t="s">
        <v>7</v>
      </c>
      <c r="AB24" s="38"/>
      <c r="AC24" s="27"/>
      <c r="AE24" s="27"/>
      <c r="AF24" s="31" t="s">
        <v>3</v>
      </c>
      <c r="AG24" s="32"/>
      <c r="AH24" s="32"/>
      <c r="AI24" s="33"/>
      <c r="AJ24" s="34" t="s">
        <v>4</v>
      </c>
      <c r="AK24" s="35"/>
      <c r="AL24" s="34" t="s">
        <v>5</v>
      </c>
      <c r="AM24" s="35"/>
      <c r="AN24" s="34" t="s">
        <v>6</v>
      </c>
      <c r="AO24" s="35"/>
      <c r="AP24" s="34" t="s">
        <v>7</v>
      </c>
      <c r="AQ24" s="38"/>
      <c r="AR24" s="27"/>
    </row>
    <row r="25" spans="1:44" ht="15" customHeight="1" thickBot="1" x14ac:dyDescent="0.3">
      <c r="A25" s="27"/>
      <c r="B25" s="40" t="s">
        <v>8</v>
      </c>
      <c r="C25" s="41"/>
      <c r="D25" s="42" t="s">
        <v>9</v>
      </c>
      <c r="E25" s="43"/>
      <c r="F25" s="36"/>
      <c r="G25" s="37"/>
      <c r="H25" s="36"/>
      <c r="I25" s="37"/>
      <c r="J25" s="36"/>
      <c r="K25" s="37"/>
      <c r="L25" s="36"/>
      <c r="M25" s="39"/>
      <c r="N25" s="27"/>
      <c r="P25" s="27"/>
      <c r="Q25" s="40" t="s">
        <v>8</v>
      </c>
      <c r="R25" s="41"/>
      <c r="S25" s="42" t="s">
        <v>9</v>
      </c>
      <c r="T25" s="43"/>
      <c r="U25" s="36"/>
      <c r="V25" s="37"/>
      <c r="W25" s="36"/>
      <c r="X25" s="37"/>
      <c r="Y25" s="36"/>
      <c r="Z25" s="37"/>
      <c r="AA25" s="36"/>
      <c r="AB25" s="39"/>
      <c r="AC25" s="27"/>
      <c r="AE25" s="27"/>
      <c r="AF25" s="40" t="s">
        <v>8</v>
      </c>
      <c r="AG25" s="41"/>
      <c r="AH25" s="42" t="s">
        <v>9</v>
      </c>
      <c r="AI25" s="43"/>
      <c r="AJ25" s="36"/>
      <c r="AK25" s="37"/>
      <c r="AL25" s="36"/>
      <c r="AM25" s="37"/>
      <c r="AN25" s="36"/>
      <c r="AO25" s="37"/>
      <c r="AP25" s="36"/>
      <c r="AQ25" s="39"/>
      <c r="AR25" s="27"/>
    </row>
    <row r="26" spans="1:44" ht="15" customHeight="1" thickBot="1" x14ac:dyDescent="0.3">
      <c r="A26" s="28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28"/>
      <c r="P26" s="28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28"/>
      <c r="AE26" s="28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28"/>
    </row>
    <row r="27" spans="1:44" ht="15" customHeight="1" thickBot="1" x14ac:dyDescent="0.3">
      <c r="A27" s="3" t="s">
        <v>12</v>
      </c>
      <c r="B27" s="2">
        <v>1353870</v>
      </c>
      <c r="C27" s="2"/>
      <c r="D27" s="2">
        <v>232200</v>
      </c>
      <c r="E27" s="2"/>
      <c r="F27" s="2">
        <v>967500</v>
      </c>
      <c r="G27" s="2"/>
      <c r="H27" s="2">
        <v>619200</v>
      </c>
      <c r="I27" s="2"/>
      <c r="J27" s="2"/>
      <c r="K27" s="2"/>
      <c r="L27" s="1">
        <f>B27+D27+F27+H27+J27</f>
        <v>3172770</v>
      </c>
      <c r="M27" s="13">
        <f>C27+E27+G27+I27+K27</f>
        <v>0</v>
      </c>
      <c r="N27" s="14">
        <f>L27+M27</f>
        <v>3172770</v>
      </c>
      <c r="P27" s="3" t="s">
        <v>12</v>
      </c>
      <c r="Q27" s="2">
        <v>90</v>
      </c>
      <c r="R27" s="2">
        <v>0</v>
      </c>
      <c r="S27" s="2">
        <v>270</v>
      </c>
      <c r="T27" s="2">
        <v>0</v>
      </c>
      <c r="U27" s="2">
        <v>180</v>
      </c>
      <c r="V27" s="2">
        <v>0</v>
      </c>
      <c r="W27" s="2">
        <v>270</v>
      </c>
      <c r="X27" s="2">
        <v>0</v>
      </c>
      <c r="Y27" s="2">
        <v>0</v>
      </c>
      <c r="Z27" s="2">
        <v>0</v>
      </c>
      <c r="AA27" s="1">
        <f>Q27+S27+U27+W27+Y27</f>
        <v>810</v>
      </c>
      <c r="AB27" s="13">
        <f>R27+T27+V27+X27+Z27</f>
        <v>0</v>
      </c>
      <c r="AC27" s="14">
        <f>AA27+AB27</f>
        <v>810</v>
      </c>
      <c r="AE27" s="3" t="s">
        <v>12</v>
      </c>
      <c r="AF27" s="2">
        <f>IFERROR(B27/Q27, "N.A.")</f>
        <v>15043</v>
      </c>
      <c r="AG27" s="2" t="str">
        <f t="shared" ref="AG27:AR31" si="15">IFERROR(C27/R27, "N.A.")</f>
        <v>N.A.</v>
      </c>
      <c r="AH27" s="2">
        <f t="shared" si="15"/>
        <v>860</v>
      </c>
      <c r="AI27" s="2" t="str">
        <f t="shared" si="15"/>
        <v>N.A.</v>
      </c>
      <c r="AJ27" s="2">
        <f t="shared" si="15"/>
        <v>5375</v>
      </c>
      <c r="AK27" s="2" t="str">
        <f t="shared" si="15"/>
        <v>N.A.</v>
      </c>
      <c r="AL27" s="2">
        <f t="shared" si="15"/>
        <v>2293.3333333333335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3917</v>
      </c>
      <c r="AQ27" s="13" t="str">
        <f t="shared" si="15"/>
        <v>N.A.</v>
      </c>
      <c r="AR27" s="14">
        <f t="shared" si="15"/>
        <v>3917</v>
      </c>
    </row>
    <row r="28" spans="1:44" ht="15" customHeight="1" thickBot="1" x14ac:dyDescent="0.3">
      <c r="A28" s="3" t="s">
        <v>13</v>
      </c>
      <c r="B28" s="2"/>
      <c r="C28" s="2">
        <v>360000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360000</v>
      </c>
      <c r="N28" s="14">
        <f t="shared" ref="N28:N30" si="17">L28+M28</f>
        <v>360000</v>
      </c>
      <c r="P28" s="3" t="s">
        <v>13</v>
      </c>
      <c r="Q28" s="2">
        <v>0</v>
      </c>
      <c r="R28" s="2">
        <v>90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90</v>
      </c>
      <c r="AC28" s="14">
        <f t="shared" ref="AC28:AC30" si="19">AA28+AB28</f>
        <v>90</v>
      </c>
      <c r="AE28" s="3" t="s">
        <v>13</v>
      </c>
      <c r="AF28" s="2" t="str">
        <f t="shared" ref="AF28:AF31" si="20">IFERROR(B28/Q28, "N.A.")</f>
        <v>N.A.</v>
      </c>
      <c r="AG28" s="2">
        <f t="shared" si="15"/>
        <v>4000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>
        <f t="shared" si="15"/>
        <v>4000</v>
      </c>
      <c r="AR28" s="14">
        <f t="shared" si="15"/>
        <v>4000</v>
      </c>
    </row>
    <row r="29" spans="1:44" ht="15" customHeight="1" thickBot="1" x14ac:dyDescent="0.3">
      <c r="A29" s="3" t="s">
        <v>14</v>
      </c>
      <c r="B29" s="2">
        <v>4113900</v>
      </c>
      <c r="C29" s="2">
        <v>4793400.0000000009</v>
      </c>
      <c r="D29" s="2"/>
      <c r="E29" s="2"/>
      <c r="F29" s="2"/>
      <c r="G29" s="2"/>
      <c r="H29" s="2"/>
      <c r="I29" s="2"/>
      <c r="J29" s="2"/>
      <c r="K29" s="2"/>
      <c r="L29" s="1">
        <f t="shared" si="16"/>
        <v>4113900</v>
      </c>
      <c r="M29" s="13">
        <f t="shared" si="16"/>
        <v>4793400.0000000009</v>
      </c>
      <c r="N29" s="14">
        <f t="shared" si="17"/>
        <v>8907300</v>
      </c>
      <c r="P29" s="3" t="s">
        <v>14</v>
      </c>
      <c r="Q29" s="2">
        <v>720</v>
      </c>
      <c r="R29" s="2">
        <v>1080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1">
        <f t="shared" si="18"/>
        <v>720</v>
      </c>
      <c r="AB29" s="13">
        <f t="shared" si="18"/>
        <v>1080</v>
      </c>
      <c r="AC29" s="14">
        <f t="shared" si="19"/>
        <v>1800</v>
      </c>
      <c r="AE29" s="3" t="s">
        <v>14</v>
      </c>
      <c r="AF29" s="2">
        <f t="shared" si="20"/>
        <v>5713.75</v>
      </c>
      <c r="AG29" s="2">
        <f t="shared" si="15"/>
        <v>4438.3333333333339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>
        <f t="shared" si="15"/>
        <v>5713.75</v>
      </c>
      <c r="AQ29" s="13">
        <f t="shared" si="15"/>
        <v>4438.3333333333339</v>
      </c>
      <c r="AR29" s="14">
        <f t="shared" si="15"/>
        <v>4948.5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8"/>
        <v>0</v>
      </c>
      <c r="AB30" s="13">
        <f t="shared" si="18"/>
        <v>0</v>
      </c>
      <c r="AC30" s="17">
        <f t="shared" si="19"/>
        <v>0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3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>
        <v>5467770.0000000009</v>
      </c>
      <c r="C31" s="2">
        <v>5153399.9999999991</v>
      </c>
      <c r="D31" s="2">
        <v>232200</v>
      </c>
      <c r="E31" s="2"/>
      <c r="F31" s="2">
        <v>967500</v>
      </c>
      <c r="G31" s="2"/>
      <c r="H31" s="2">
        <v>619200</v>
      </c>
      <c r="I31" s="2"/>
      <c r="J31" s="2"/>
      <c r="K31" s="2"/>
      <c r="L31" s="1">
        <f t="shared" ref="L31" si="21">B31+D31+F31+H31+J31</f>
        <v>7286670.0000000009</v>
      </c>
      <c r="M31" s="13">
        <f t="shared" ref="M31" si="22">C31+E31+G31+I31+K31</f>
        <v>5153399.9999999991</v>
      </c>
      <c r="N31" s="17">
        <f t="shared" ref="N31" si="23">L31+M31</f>
        <v>12440070</v>
      </c>
      <c r="P31" s="4" t="s">
        <v>16</v>
      </c>
      <c r="Q31" s="2">
        <v>810</v>
      </c>
      <c r="R31" s="2">
        <v>1170</v>
      </c>
      <c r="S31" s="2">
        <v>270</v>
      </c>
      <c r="T31" s="2">
        <v>0</v>
      </c>
      <c r="U31" s="2">
        <v>180</v>
      </c>
      <c r="V31" s="2">
        <v>0</v>
      </c>
      <c r="W31" s="2">
        <v>270</v>
      </c>
      <c r="X31" s="2">
        <v>0</v>
      </c>
      <c r="Y31" s="2">
        <v>0</v>
      </c>
      <c r="Z31" s="2">
        <v>0</v>
      </c>
      <c r="AA31" s="1">
        <f t="shared" ref="AA31" si="24">Q31+S31+U31+W31+Y31</f>
        <v>1530</v>
      </c>
      <c r="AB31" s="13">
        <f t="shared" ref="AB31" si="25">R31+T31+V31+X31+Z31</f>
        <v>1170</v>
      </c>
      <c r="AC31" s="14">
        <f t="shared" ref="AC31" si="26">AA31+AB31</f>
        <v>2700</v>
      </c>
      <c r="AE31" s="4" t="s">
        <v>16</v>
      </c>
      <c r="AF31" s="2">
        <f t="shared" si="20"/>
        <v>6750.3333333333348</v>
      </c>
      <c r="AG31" s="2">
        <f t="shared" si="15"/>
        <v>4404.6153846153838</v>
      </c>
      <c r="AH31" s="2">
        <f t="shared" si="15"/>
        <v>860</v>
      </c>
      <c r="AI31" s="2" t="str">
        <f t="shared" si="15"/>
        <v>N.A.</v>
      </c>
      <c r="AJ31" s="2">
        <f t="shared" si="15"/>
        <v>5375</v>
      </c>
      <c r="AK31" s="2" t="str">
        <f t="shared" si="15"/>
        <v>N.A.</v>
      </c>
      <c r="AL31" s="2">
        <f t="shared" si="15"/>
        <v>2293.3333333333335</v>
      </c>
      <c r="AM31" s="2" t="str">
        <f t="shared" si="15"/>
        <v>N.A.</v>
      </c>
      <c r="AN31" s="2" t="str">
        <f t="shared" si="15"/>
        <v>N.A.</v>
      </c>
      <c r="AO31" s="2" t="str">
        <f t="shared" si="15"/>
        <v>N.A.</v>
      </c>
      <c r="AP31" s="15">
        <f t="shared" ref="AP31" si="27">IFERROR(L31/AA31, "N.A.")</f>
        <v>4762.5294117647063</v>
      </c>
      <c r="AQ31" s="13">
        <f t="shared" ref="AQ31" si="28">IFERROR(M31/AB31, "N.A.")</f>
        <v>4404.6153846153838</v>
      </c>
      <c r="AR31" s="14">
        <f t="shared" ref="AR31" si="29">IFERROR(N31/AC31, "N.A.")</f>
        <v>4607.4333333333334</v>
      </c>
    </row>
    <row r="32" spans="1:44" ht="15" customHeight="1" thickBot="1" x14ac:dyDescent="0.3">
      <c r="A32" s="5" t="s">
        <v>0</v>
      </c>
      <c r="B32" s="44">
        <f>B31+C31</f>
        <v>10621170</v>
      </c>
      <c r="C32" s="45"/>
      <c r="D32" s="44">
        <f>D31+E31</f>
        <v>232200</v>
      </c>
      <c r="E32" s="45"/>
      <c r="F32" s="44">
        <f>F31+G31</f>
        <v>967500</v>
      </c>
      <c r="G32" s="45"/>
      <c r="H32" s="44">
        <f>H31+I31</f>
        <v>619200</v>
      </c>
      <c r="I32" s="45"/>
      <c r="J32" s="44">
        <f>J31+K31</f>
        <v>0</v>
      </c>
      <c r="K32" s="45"/>
      <c r="L32" s="44">
        <f>L31+M31</f>
        <v>12440070</v>
      </c>
      <c r="M32" s="46"/>
      <c r="N32" s="18">
        <f>B32+D32+F32+H32+J32</f>
        <v>12440070</v>
      </c>
      <c r="P32" s="5" t="s">
        <v>0</v>
      </c>
      <c r="Q32" s="44">
        <f>Q31+R31</f>
        <v>1980</v>
      </c>
      <c r="R32" s="45"/>
      <c r="S32" s="44">
        <f>S31+T31</f>
        <v>270</v>
      </c>
      <c r="T32" s="45"/>
      <c r="U32" s="44">
        <f>U31+V31</f>
        <v>180</v>
      </c>
      <c r="V32" s="45"/>
      <c r="W32" s="44">
        <f>W31+X31</f>
        <v>270</v>
      </c>
      <c r="X32" s="45"/>
      <c r="Y32" s="44">
        <f>Y31+Z31</f>
        <v>0</v>
      </c>
      <c r="Z32" s="45"/>
      <c r="AA32" s="44">
        <f>AA31+AB31</f>
        <v>2700</v>
      </c>
      <c r="AB32" s="45"/>
      <c r="AC32" s="19">
        <f>Q32+S32+U32+W32+Y32</f>
        <v>2700</v>
      </c>
      <c r="AE32" s="5" t="s">
        <v>0</v>
      </c>
      <c r="AF32" s="24">
        <f>IFERROR(B32/Q32,"N.A.")</f>
        <v>5364.227272727273</v>
      </c>
      <c r="AG32" s="25"/>
      <c r="AH32" s="24">
        <f>IFERROR(D32/S32,"N.A.")</f>
        <v>860</v>
      </c>
      <c r="AI32" s="25"/>
      <c r="AJ32" s="24">
        <f>IFERROR(F32/U32,"N.A.")</f>
        <v>5375</v>
      </c>
      <c r="AK32" s="25"/>
      <c r="AL32" s="24">
        <f>IFERROR(H32/W32,"N.A.")</f>
        <v>2293.3333333333335</v>
      </c>
      <c r="AM32" s="25"/>
      <c r="AN32" s="24" t="str">
        <f>IFERROR(J32/Y32,"N.A.")</f>
        <v>N.A.</v>
      </c>
      <c r="AO32" s="25"/>
      <c r="AP32" s="24">
        <f>IFERROR(L32/AA32,"N.A.")</f>
        <v>4607.4333333333334</v>
      </c>
      <c r="AQ32" s="25"/>
      <c r="AR32" s="16">
        <f>IFERROR(N32/AC32, "N.A.")</f>
        <v>4607.4333333333334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6" t="s">
        <v>1</v>
      </c>
      <c r="B35" s="29" t="s">
        <v>2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26" t="s">
        <v>0</v>
      </c>
      <c r="P35" s="26" t="s">
        <v>1</v>
      </c>
      <c r="Q35" s="29" t="s">
        <v>2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26" t="s">
        <v>0</v>
      </c>
      <c r="AE35" s="26" t="s">
        <v>1</v>
      </c>
      <c r="AF35" s="29" t="s">
        <v>2</v>
      </c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26" t="s">
        <v>0</v>
      </c>
    </row>
    <row r="36" spans="1:44" ht="15" customHeight="1" x14ac:dyDescent="0.25">
      <c r="A36" s="27"/>
      <c r="B36" s="31" t="s">
        <v>3</v>
      </c>
      <c r="C36" s="32"/>
      <c r="D36" s="32"/>
      <c r="E36" s="33"/>
      <c r="F36" s="34" t="s">
        <v>4</v>
      </c>
      <c r="G36" s="35"/>
      <c r="H36" s="34" t="s">
        <v>5</v>
      </c>
      <c r="I36" s="35"/>
      <c r="J36" s="34" t="s">
        <v>6</v>
      </c>
      <c r="K36" s="35"/>
      <c r="L36" s="34" t="s">
        <v>7</v>
      </c>
      <c r="M36" s="38"/>
      <c r="N36" s="27"/>
      <c r="P36" s="27"/>
      <c r="Q36" s="31" t="s">
        <v>3</v>
      </c>
      <c r="R36" s="32"/>
      <c r="S36" s="32"/>
      <c r="T36" s="33"/>
      <c r="U36" s="34" t="s">
        <v>4</v>
      </c>
      <c r="V36" s="35"/>
      <c r="W36" s="34" t="s">
        <v>5</v>
      </c>
      <c r="X36" s="35"/>
      <c r="Y36" s="34" t="s">
        <v>6</v>
      </c>
      <c r="Z36" s="35"/>
      <c r="AA36" s="34" t="s">
        <v>7</v>
      </c>
      <c r="AB36" s="38"/>
      <c r="AC36" s="27"/>
      <c r="AE36" s="27"/>
      <c r="AF36" s="31" t="s">
        <v>3</v>
      </c>
      <c r="AG36" s="32"/>
      <c r="AH36" s="32"/>
      <c r="AI36" s="33"/>
      <c r="AJ36" s="34" t="s">
        <v>4</v>
      </c>
      <c r="AK36" s="35"/>
      <c r="AL36" s="34" t="s">
        <v>5</v>
      </c>
      <c r="AM36" s="35"/>
      <c r="AN36" s="34" t="s">
        <v>6</v>
      </c>
      <c r="AO36" s="35"/>
      <c r="AP36" s="34" t="s">
        <v>7</v>
      </c>
      <c r="AQ36" s="38"/>
      <c r="AR36" s="27"/>
    </row>
    <row r="37" spans="1:44" ht="15" customHeight="1" thickBot="1" x14ac:dyDescent="0.3">
      <c r="A37" s="27"/>
      <c r="B37" s="40" t="s">
        <v>8</v>
      </c>
      <c r="C37" s="41"/>
      <c r="D37" s="42" t="s">
        <v>9</v>
      </c>
      <c r="E37" s="43"/>
      <c r="F37" s="36"/>
      <c r="G37" s="37"/>
      <c r="H37" s="36"/>
      <c r="I37" s="37"/>
      <c r="J37" s="36"/>
      <c r="K37" s="37"/>
      <c r="L37" s="36"/>
      <c r="M37" s="39"/>
      <c r="N37" s="27"/>
      <c r="P37" s="27"/>
      <c r="Q37" s="40" t="s">
        <v>8</v>
      </c>
      <c r="R37" s="41"/>
      <c r="S37" s="42" t="s">
        <v>9</v>
      </c>
      <c r="T37" s="43"/>
      <c r="U37" s="36"/>
      <c r="V37" s="37"/>
      <c r="W37" s="36"/>
      <c r="X37" s="37"/>
      <c r="Y37" s="36"/>
      <c r="Z37" s="37"/>
      <c r="AA37" s="36"/>
      <c r="AB37" s="39"/>
      <c r="AC37" s="27"/>
      <c r="AE37" s="27"/>
      <c r="AF37" s="40" t="s">
        <v>8</v>
      </c>
      <c r="AG37" s="41"/>
      <c r="AH37" s="42" t="s">
        <v>9</v>
      </c>
      <c r="AI37" s="43"/>
      <c r="AJ37" s="36"/>
      <c r="AK37" s="37"/>
      <c r="AL37" s="36"/>
      <c r="AM37" s="37"/>
      <c r="AN37" s="36"/>
      <c r="AO37" s="37"/>
      <c r="AP37" s="36"/>
      <c r="AQ37" s="39"/>
      <c r="AR37" s="27"/>
    </row>
    <row r="38" spans="1:44" ht="15" customHeight="1" thickBot="1" x14ac:dyDescent="0.3">
      <c r="A38" s="28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28"/>
      <c r="P38" s="28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28"/>
      <c r="AE38" s="28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28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348300</v>
      </c>
      <c r="I39" s="2"/>
      <c r="J39" s="2">
        <v>0</v>
      </c>
      <c r="K39" s="2"/>
      <c r="L39" s="1">
        <f>B39+D39+F39+H39+J39</f>
        <v>348300</v>
      </c>
      <c r="M39" s="13">
        <f>C39+E39+G39+I39+K39</f>
        <v>0</v>
      </c>
      <c r="N39" s="14">
        <f>L39+M39</f>
        <v>348300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180</v>
      </c>
      <c r="X39" s="2">
        <v>0</v>
      </c>
      <c r="Y39" s="2">
        <v>180</v>
      </c>
      <c r="Z39" s="2">
        <v>0</v>
      </c>
      <c r="AA39" s="1">
        <f>Q39+S39+U39+W39+Y39</f>
        <v>360</v>
      </c>
      <c r="AB39" s="13">
        <f>R39+T39+V39+X39+Z39</f>
        <v>0</v>
      </c>
      <c r="AC39" s="14">
        <f>AA39+AB39</f>
        <v>360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1935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967.5</v>
      </c>
      <c r="AQ39" s="13" t="str">
        <f t="shared" si="30"/>
        <v>N.A.</v>
      </c>
      <c r="AR39" s="14">
        <f t="shared" si="30"/>
        <v>967.5</v>
      </c>
    </row>
    <row r="40" spans="1:44" ht="15" customHeight="1" thickBot="1" x14ac:dyDescent="0.3">
      <c r="A40" s="3" t="s">
        <v>13</v>
      </c>
      <c r="B40" s="2">
        <v>414000</v>
      </c>
      <c r="C40" s="2">
        <v>360000</v>
      </c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414000</v>
      </c>
      <c r="M40" s="13">
        <f t="shared" si="31"/>
        <v>360000</v>
      </c>
      <c r="N40" s="14">
        <f t="shared" ref="N40:N42" si="32">L40+M40</f>
        <v>774000</v>
      </c>
      <c r="P40" s="3" t="s">
        <v>13</v>
      </c>
      <c r="Q40" s="2">
        <v>180</v>
      </c>
      <c r="R40" s="2">
        <v>90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180</v>
      </c>
      <c r="AB40" s="13">
        <f t="shared" si="33"/>
        <v>90</v>
      </c>
      <c r="AC40" s="14">
        <f t="shared" ref="AC40:AC42" si="34">AA40+AB40</f>
        <v>270</v>
      </c>
      <c r="AE40" s="3" t="s">
        <v>13</v>
      </c>
      <c r="AF40" s="2">
        <f t="shared" ref="AF40:AF43" si="35">IFERROR(B40/Q40, "N.A.")</f>
        <v>2300</v>
      </c>
      <c r="AG40" s="2">
        <f t="shared" si="30"/>
        <v>4000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2300</v>
      </c>
      <c r="AQ40" s="13">
        <f t="shared" si="30"/>
        <v>4000</v>
      </c>
      <c r="AR40" s="14">
        <f t="shared" si="30"/>
        <v>2866.6666666666665</v>
      </c>
    </row>
    <row r="41" spans="1:44" ht="15" customHeight="1" thickBot="1" x14ac:dyDescent="0.3">
      <c r="A41" s="3" t="s">
        <v>14</v>
      </c>
      <c r="B41" s="2">
        <v>1586700</v>
      </c>
      <c r="C41" s="2">
        <v>1926000.0000000005</v>
      </c>
      <c r="D41" s="2"/>
      <c r="E41" s="2"/>
      <c r="F41" s="2"/>
      <c r="G41" s="2"/>
      <c r="H41" s="2"/>
      <c r="I41" s="2"/>
      <c r="J41" s="2"/>
      <c r="K41" s="2"/>
      <c r="L41" s="1">
        <f t="shared" si="31"/>
        <v>1586700</v>
      </c>
      <c r="M41" s="13">
        <f t="shared" si="31"/>
        <v>1926000.0000000005</v>
      </c>
      <c r="N41" s="14">
        <f t="shared" si="32"/>
        <v>3512700.0000000005</v>
      </c>
      <c r="P41" s="3" t="s">
        <v>14</v>
      </c>
      <c r="Q41" s="2">
        <v>450</v>
      </c>
      <c r="R41" s="2">
        <v>810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1">
        <f t="shared" si="33"/>
        <v>450</v>
      </c>
      <c r="AB41" s="13">
        <f t="shared" si="33"/>
        <v>810</v>
      </c>
      <c r="AC41" s="14">
        <f t="shared" si="34"/>
        <v>1260</v>
      </c>
      <c r="AE41" s="3" t="s">
        <v>14</v>
      </c>
      <c r="AF41" s="2">
        <f t="shared" si="35"/>
        <v>3526</v>
      </c>
      <c r="AG41" s="2">
        <f t="shared" si="30"/>
        <v>2377.7777777777783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>
        <f t="shared" si="30"/>
        <v>3526</v>
      </c>
      <c r="AQ41" s="13">
        <f t="shared" si="30"/>
        <v>2377.7777777777783</v>
      </c>
      <c r="AR41" s="14">
        <f t="shared" si="30"/>
        <v>2787.8571428571431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2000700</v>
      </c>
      <c r="C43" s="2">
        <v>2286000</v>
      </c>
      <c r="D43" s="2"/>
      <c r="E43" s="2"/>
      <c r="F43" s="2"/>
      <c r="G43" s="2"/>
      <c r="H43" s="2">
        <v>348300</v>
      </c>
      <c r="I43" s="2"/>
      <c r="J43" s="2">
        <v>0</v>
      </c>
      <c r="K43" s="2"/>
      <c r="L43" s="1">
        <f t="shared" ref="L43" si="36">B43+D43+F43+H43+J43</f>
        <v>2349000</v>
      </c>
      <c r="M43" s="13">
        <f t="shared" ref="M43" si="37">C43+E43+G43+I43+K43</f>
        <v>2286000</v>
      </c>
      <c r="N43" s="17">
        <f t="shared" ref="N43" si="38">L43+M43</f>
        <v>4635000</v>
      </c>
      <c r="P43" s="4" t="s">
        <v>16</v>
      </c>
      <c r="Q43" s="2">
        <v>630</v>
      </c>
      <c r="R43" s="2">
        <v>900</v>
      </c>
      <c r="S43" s="2">
        <v>0</v>
      </c>
      <c r="T43" s="2">
        <v>0</v>
      </c>
      <c r="U43" s="2">
        <v>0</v>
      </c>
      <c r="V43" s="2">
        <v>0</v>
      </c>
      <c r="W43" s="2">
        <v>180</v>
      </c>
      <c r="X43" s="2">
        <v>0</v>
      </c>
      <c r="Y43" s="2">
        <v>180</v>
      </c>
      <c r="Z43" s="2">
        <v>0</v>
      </c>
      <c r="AA43" s="1">
        <f t="shared" ref="AA43" si="39">Q43+S43+U43+W43+Y43</f>
        <v>990</v>
      </c>
      <c r="AB43" s="13">
        <f t="shared" ref="AB43" si="40">R43+T43+V43+X43+Z43</f>
        <v>900</v>
      </c>
      <c r="AC43" s="17">
        <f t="shared" ref="AC43" si="41">AA43+AB43</f>
        <v>1890</v>
      </c>
      <c r="AE43" s="4" t="s">
        <v>16</v>
      </c>
      <c r="AF43" s="2">
        <f t="shared" si="35"/>
        <v>3175.7142857142858</v>
      </c>
      <c r="AG43" s="2">
        <f t="shared" si="30"/>
        <v>2540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1935</v>
      </c>
      <c r="AM43" s="2" t="str">
        <f t="shared" si="30"/>
        <v>N.A.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2372.7272727272725</v>
      </c>
      <c r="AQ43" s="13">
        <f t="shared" ref="AQ43" si="43">IFERROR(M43/AB43, "N.A.")</f>
        <v>2540</v>
      </c>
      <c r="AR43" s="14">
        <f t="shared" ref="AR43" si="44">IFERROR(N43/AC43, "N.A.")</f>
        <v>2452.3809523809523</v>
      </c>
    </row>
    <row r="44" spans="1:44" ht="15" customHeight="1" thickBot="1" x14ac:dyDescent="0.3">
      <c r="A44" s="5" t="s">
        <v>0</v>
      </c>
      <c r="B44" s="44">
        <f>B43+C43</f>
        <v>4286700</v>
      </c>
      <c r="C44" s="45"/>
      <c r="D44" s="44">
        <f>D43+E43</f>
        <v>0</v>
      </c>
      <c r="E44" s="45"/>
      <c r="F44" s="44">
        <f>F43+G43</f>
        <v>0</v>
      </c>
      <c r="G44" s="45"/>
      <c r="H44" s="44">
        <f>H43+I43</f>
        <v>348300</v>
      </c>
      <c r="I44" s="45"/>
      <c r="J44" s="44">
        <f>J43+K43</f>
        <v>0</v>
      </c>
      <c r="K44" s="45"/>
      <c r="L44" s="44">
        <f>L43+M43</f>
        <v>4635000</v>
      </c>
      <c r="M44" s="46"/>
      <c r="N44" s="18">
        <f>B44+D44+F44+H44+J44</f>
        <v>4635000</v>
      </c>
      <c r="P44" s="5" t="s">
        <v>0</v>
      </c>
      <c r="Q44" s="44">
        <f>Q43+R43</f>
        <v>1530</v>
      </c>
      <c r="R44" s="45"/>
      <c r="S44" s="44">
        <f>S43+T43</f>
        <v>0</v>
      </c>
      <c r="T44" s="45"/>
      <c r="U44" s="44">
        <f>U43+V43</f>
        <v>0</v>
      </c>
      <c r="V44" s="45"/>
      <c r="W44" s="44">
        <f>W43+X43</f>
        <v>180</v>
      </c>
      <c r="X44" s="45"/>
      <c r="Y44" s="44">
        <f>Y43+Z43</f>
        <v>180</v>
      </c>
      <c r="Z44" s="45"/>
      <c r="AA44" s="44">
        <f>AA43+AB43</f>
        <v>1890</v>
      </c>
      <c r="AB44" s="46"/>
      <c r="AC44" s="18">
        <f>Q44+S44+U44+W44+Y44</f>
        <v>1890</v>
      </c>
      <c r="AE44" s="5" t="s">
        <v>0</v>
      </c>
      <c r="AF44" s="24">
        <f>IFERROR(B44/Q44,"N.A.")</f>
        <v>2801.7647058823532</v>
      </c>
      <c r="AG44" s="25"/>
      <c r="AH44" s="24" t="str">
        <f>IFERROR(D44/S44,"N.A.")</f>
        <v>N.A.</v>
      </c>
      <c r="AI44" s="25"/>
      <c r="AJ44" s="24" t="str">
        <f>IFERROR(F44/U44,"N.A.")</f>
        <v>N.A.</v>
      </c>
      <c r="AK44" s="25"/>
      <c r="AL44" s="24">
        <f>IFERROR(H44/W44,"N.A.")</f>
        <v>1935</v>
      </c>
      <c r="AM44" s="25"/>
      <c r="AN44" s="24">
        <f>IFERROR(J44/Y44,"N.A.")</f>
        <v>0</v>
      </c>
      <c r="AO44" s="25"/>
      <c r="AP44" s="24">
        <f>IFERROR(L44/AA44,"N.A.")</f>
        <v>2452.3809523809523</v>
      </c>
      <c r="AQ44" s="25"/>
      <c r="AR44" s="16">
        <f>IFERROR(N44/AC44, "N.A.")</f>
        <v>2452.3809523809523</v>
      </c>
    </row>
  </sheetData>
  <mergeCells count="144"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286F7B9F57824EBE60803C25CD2868" ma:contentTypeVersion="5" ma:contentTypeDescription="Crear nuevo documento." ma:contentTypeScope="" ma:versionID="951f9354d8b855d4436816e12a09d99e">
  <xsd:schema xmlns:xsd="http://www.w3.org/2001/XMLSchema" xmlns:xs="http://www.w3.org/2001/XMLSchema" xmlns:p="http://schemas.microsoft.com/office/2006/metadata/properties" xmlns:ns2="3946fdfc-da00-409a-95df-cd9f19cc2a9a" targetNamespace="http://schemas.microsoft.com/office/2006/metadata/properties" ma:root="true" ma:fieldsID="0dcabb48a44a13c8f7fa97ab5fdfbaa4" ns2:_="">
    <xsd:import namespace="3946fdfc-da00-409a-95df-cd9f19cc2a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6fdfc-da00-409a-95df-cd9f19cc2a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22E3AB9-6F45-486C-B895-412327DF5D5F}">
  <ds:schemaRefs>
    <ds:schemaRef ds:uri="http://schemas.microsoft.com/office/2006/documentManagement/types"/>
    <ds:schemaRef ds:uri="3946fdfc-da00-409a-95df-cd9f19cc2a9a"/>
    <ds:schemaRef ds:uri="http://schemas.microsoft.com/office/2006/metadata/properti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B39EBE43-7964-4559-86FD-5EB29770B56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DCABFCE-4B33-424B-8626-590164F3E2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6fdfc-da00-409a-95df-cd9f19cc2a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001 Cozumel</vt:lpstr>
      <vt:lpstr>002 Felipe Carrillo Puerto</vt:lpstr>
      <vt:lpstr>003 Isla Mujeres</vt:lpstr>
      <vt:lpstr>004 Othón P. Blanco</vt:lpstr>
      <vt:lpstr>005 Benito Juárez</vt:lpstr>
      <vt:lpstr>006 José María Morelos</vt:lpstr>
      <vt:lpstr>007 Lázaro Cárdenas</vt:lpstr>
      <vt:lpstr>008 Playa del Carmen</vt:lpstr>
      <vt:lpstr>009 Tulum</vt:lpstr>
      <vt:lpstr>010 Bacalar</vt:lpstr>
      <vt:lpstr>011 Puerto Morelos</vt:lpstr>
      <vt:lpstr>Quintana Roo</vt:lpstr>
    </vt:vector>
  </TitlesOfParts>
  <Manager>DIEAE</Manager>
  <Company>SEFIPLAN</Company>
  <LinksUpToDate>false</LinksUpToDate>
  <SharedDoc>false</SharedDoc>
  <HyperlinkBase>https://sefiplan.qroo.gob.mx/CIEGEQROO/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Matriz Hussmanns del estado de Quintana Roo, 2014 T4</dc:title>
  <dc:subject>Matriz Hussmanns Quintana Roo, 2014-T4</dc:subject>
  <dc:creator>SEFIPLAN</dc:creator>
  <cp:keywords>matriz hussmanns enoe</cp:keywords>
  <dc:description>Elaborado por la Dirección de Información Estadística y Análisis Económico (DIEAE) de la Subsecretaría de Análisis Económico y Finanzas Públicas (SSAEFP) de la Secretaría de Finanzas y Planeación (SEFIPLAN)</dc:description>
  <cp:lastModifiedBy>Erick Alessandro Canul Cabrera</cp:lastModifiedBy>
  <dcterms:created xsi:type="dcterms:W3CDTF">2019-11-22T16:27:56Z</dcterms:created>
  <dcterms:modified xsi:type="dcterms:W3CDTF">2025-12-16T14:36:24Z</dcterms:modified>
  <cp:category>Subsistema de Información Demográfica y Social</cp:category>
  <cp:contentStatus>EACC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0x010100E7286F7B9F57824EBE60803C25CD2868</vt:lpwstr>
  </property>
</Properties>
</file>